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440" windowHeight="7965"/>
  </bookViews>
  <sheets>
    <sheet name="IMPORTACIONES" sheetId="1" r:id="rId1"/>
    <sheet name="EXPORTACIONES" sheetId="3" r:id="rId2"/>
  </sheets>
  <calcPr calcId="145621"/>
</workbook>
</file>

<file path=xl/calcChain.xml><?xml version="1.0" encoding="utf-8"?>
<calcChain xmlns="http://schemas.openxmlformats.org/spreadsheetml/2006/main">
  <c r="K20" i="3" l="1"/>
  <c r="I11" i="3"/>
  <c r="J11" i="3"/>
  <c r="K11" i="3"/>
  <c r="I12" i="3"/>
  <c r="J12" i="3"/>
  <c r="K12" i="3"/>
  <c r="I13" i="3"/>
  <c r="J13" i="3"/>
  <c r="H13" i="3"/>
  <c r="H12" i="3"/>
  <c r="K10" i="1"/>
  <c r="J11" i="1"/>
  <c r="K11" i="1"/>
  <c r="L11" i="1"/>
  <c r="J12" i="1"/>
  <c r="K12" i="1"/>
  <c r="L12" i="1"/>
  <c r="J13" i="1"/>
  <c r="L13" i="1" s="1"/>
  <c r="K13" i="1"/>
  <c r="I11" i="1"/>
  <c r="I12" i="1"/>
  <c r="I13" i="1"/>
  <c r="E11" i="1"/>
  <c r="E12" i="1"/>
  <c r="E13" i="1"/>
  <c r="K13" i="3" l="1"/>
  <c r="H10" i="3"/>
  <c r="H9" i="3"/>
  <c r="E10" i="3"/>
  <c r="E9" i="3"/>
  <c r="H8" i="3"/>
  <c r="E8" i="3"/>
  <c r="I10" i="1"/>
  <c r="I9" i="1"/>
  <c r="I8" i="1"/>
  <c r="E10" i="1"/>
  <c r="E9" i="1"/>
  <c r="E8" i="1"/>
  <c r="K9" i="1" l="1"/>
  <c r="K8" i="1"/>
  <c r="F20" i="1"/>
  <c r="K20" i="1" l="1"/>
  <c r="G20" i="3" l="1"/>
  <c r="F20" i="3"/>
  <c r="D20" i="3"/>
  <c r="C20" i="3"/>
  <c r="E20" i="3" s="1"/>
  <c r="J10" i="3"/>
  <c r="I10" i="3"/>
  <c r="K10" i="3" s="1"/>
  <c r="J9" i="3"/>
  <c r="I9" i="3"/>
  <c r="J8" i="3"/>
  <c r="I8" i="3"/>
  <c r="K8" i="3" s="1"/>
  <c r="H20" i="1"/>
  <c r="G20" i="1"/>
  <c r="D20" i="1"/>
  <c r="C20" i="1"/>
  <c r="J9" i="1"/>
  <c r="L9" i="1" s="1"/>
  <c r="J10" i="1"/>
  <c r="L10" i="1" s="1"/>
  <c r="J8" i="1"/>
  <c r="L8" i="1" s="1"/>
  <c r="I20" i="1" l="1"/>
  <c r="H20" i="3"/>
  <c r="K9" i="3"/>
  <c r="E20" i="1"/>
  <c r="J20" i="1"/>
  <c r="L20" i="1" s="1"/>
  <c r="J20" i="3"/>
  <c r="I20" i="3"/>
</calcChain>
</file>

<file path=xl/sharedStrings.xml><?xml version="1.0" encoding="utf-8"?>
<sst xmlns="http://schemas.openxmlformats.org/spreadsheetml/2006/main" count="65" uniqueCount="30">
  <si>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</si>
  <si>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</si>
  <si>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</si>
  <si>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</si>
  <si>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</si>
  <si>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</si>
  <si>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</si>
  <si>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</si>
  <si>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</si>
  <si>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</si>
  <si>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</si>
  <si>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</si>
  <si>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</si>
  <si>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</si>
  <si>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</si>
  <si>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</si>
  <si>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</si>
  <si>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</si>
  <si>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</si>
  <si>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</si>
  <si>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</si>
  <si>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</si>
  <si>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>Se publica esta información según requerimiento del Artículo No.21 del Reglamento de Detalle de los Procesos Comerciales, Operativos y de Planificación de la Armonización Regulatoria entre el MEN y el MER</t>
    </r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</si>
  <si>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</si>
  <si>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</si>
  <si>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</si>
  <si>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</si>
  <si>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</si>
  <si>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r>
      <rPr>
        <b/>
        <sz val="18"/>
        <color theme="1"/>
        <rFont val="Calibri"/>
        <family val="2"/>
        <scheme val="minor"/>
      </rPr>
      <t>Nota 2</t>
    </r>
    <r>
      <rPr>
        <sz val="18"/>
        <color theme="1"/>
        <rFont val="Calibri"/>
        <family val="2"/>
        <scheme val="minor"/>
      </rPr>
      <t>: Se publica esta información según requerimiento del Artículo No.21 del Reglamento de Detalle de los Procesos Comerciales, Operativos y de Planificación de la Armonización Regulatoria entre el MEN y el MER.</t>
    </r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</si>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</sst>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[$$-409]#,##0.00"/>
    <numFmt numFmtId="165" formatCode="_-* #,##0.00\ _€_-;\-* #,##0.00\ _€_-;_-* &quot;-&quot;??\ _€_-;_-@_-"/>
    <numFmt numFmtId="166" formatCode="&quot;$&quot;#,##0\ ;\(&quot;$&quot;#,##0\)"/>
    <numFmt numFmtId="167" formatCode="_-* #,##0.00\ &quot;Pts&quot;_-;\-* #,##0.00\ &quot;Pts&quot;_-;_-* &quot;-&quot;??\ &quot;Pts&quot;_-;_-@_-"/>
    <numFmt numFmtId="168" formatCode="[$$-2C0A]\ #,##0.00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6" applyNumberFormat="0" applyAlignment="0" applyProtection="0"/>
    <xf numFmtId="0" fontId="15" fillId="8" borderId="17" applyNumberFormat="0" applyAlignment="0" applyProtection="0"/>
    <xf numFmtId="0" fontId="16" fillId="8" borderId="16" applyNumberFormat="0" applyAlignment="0" applyProtection="0"/>
    <xf numFmtId="0" fontId="17" fillId="0" borderId="18" applyNumberFormat="0" applyFill="0" applyAlignment="0" applyProtection="0"/>
    <xf numFmtId="0" fontId="18" fillId="9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11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6" fillId="25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6" fillId="0" borderId="0"/>
    <xf numFmtId="43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43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10" borderId="20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43" fontId="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165" fontId="6" fillId="0" borderId="0" applyFont="0" applyFill="0" applyBorder="0" applyAlignment="0" applyProtection="0"/>
    <xf numFmtId="0" fontId="25" fillId="0" borderId="0"/>
    <xf numFmtId="0" fontId="6" fillId="10" borderId="20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4" fontId="6" fillId="0" borderId="0"/>
    <xf numFmtId="164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44" fontId="2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2" fillId="0" borderId="1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0" fontId="2" fillId="38" borderId="7" xfId="0" applyFont="1" applyFill="1" applyBorder="1" applyAlignment="1">
      <alignment horizontal="center" vertical="center"/>
    </xf>
    <xf numFmtId="4" fontId="24" fillId="38" borderId="30" xfId="0" applyNumberFormat="1" applyFont="1" applyFill="1" applyBorder="1" applyAlignment="1">
      <alignment horizontal="right"/>
    </xf>
    <xf numFmtId="4" fontId="24" fillId="36" borderId="30" xfId="0" applyNumberFormat="1" applyFont="1" applyFill="1" applyBorder="1" applyAlignment="1">
      <alignment horizontal="right"/>
    </xf>
    <xf numFmtId="0" fontId="5" fillId="0" borderId="29" xfId="0" applyFont="1" applyFill="1" applyBorder="1"/>
    <xf numFmtId="168" fontId="24" fillId="36" borderId="30" xfId="0" applyNumberFormat="1" applyFont="1" applyFill="1" applyBorder="1" applyAlignment="1">
      <alignment horizontal="right"/>
    </xf>
    <xf numFmtId="168" fontId="24" fillId="38" borderId="30" xfId="0" applyNumberFormat="1" applyFont="1" applyFill="1" applyBorder="1" applyAlignment="1">
      <alignment horizontal="right"/>
    </xf>
    <xf numFmtId="0" fontId="2" fillId="39" borderId="7" xfId="0" applyFont="1" applyFill="1" applyBorder="1" applyAlignment="1">
      <alignment horizontal="center" vertical="center"/>
    </xf>
    <xf numFmtId="4" fontId="24" fillId="39" borderId="30" xfId="0" applyNumberFormat="1" applyFont="1" applyFill="1" applyBorder="1" applyAlignment="1">
      <alignment horizontal="right"/>
    </xf>
    <xf numFmtId="168" fontId="24" fillId="39" borderId="30" xfId="0" applyNumberFormat="1" applyFont="1" applyFill="1" applyBorder="1" applyAlignment="1">
      <alignment horizontal="right"/>
    </xf>
    <xf numFmtId="168" fontId="24" fillId="39" borderId="31" xfId="0" applyNumberFormat="1" applyFont="1" applyFill="1" applyBorder="1" applyAlignment="1">
      <alignment horizontal="right"/>
    </xf>
    <xf numFmtId="0" fontId="2" fillId="42" borderId="8" xfId="0" applyFont="1" applyFill="1" applyBorder="1" applyAlignment="1">
      <alignment horizontal="center" vertical="center"/>
    </xf>
    <xf numFmtId="168" fontId="24" fillId="42" borderId="30" xfId="0" applyNumberFormat="1" applyFont="1" applyFill="1" applyBorder="1" applyAlignment="1">
      <alignment horizontal="right"/>
    </xf>
    <xf numFmtId="4" fontId="24" fillId="42" borderId="30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2" borderId="23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4" fontId="33" fillId="0" borderId="26" xfId="33" applyNumberFormat="1" applyFont="1" applyBorder="1" applyAlignment="1">
      <alignment horizontal="right"/>
    </xf>
    <xf numFmtId="4" fontId="33" fillId="38" borderId="26" xfId="33" applyNumberFormat="1" applyFont="1" applyFill="1" applyBorder="1" applyAlignment="1">
      <alignment horizontal="right"/>
    </xf>
    <xf numFmtId="4" fontId="33" fillId="0" borderId="26" xfId="0" applyNumberFormat="1" applyFont="1" applyBorder="1" applyAlignment="1">
      <alignment horizontal="right"/>
    </xf>
    <xf numFmtId="4" fontId="33" fillId="39" borderId="26" xfId="0" applyNumberFormat="1" applyFont="1" applyFill="1" applyBorder="1" applyAlignment="1">
      <alignment horizontal="right"/>
    </xf>
    <xf numFmtId="4" fontId="33" fillId="42" borderId="24" xfId="33" applyNumberFormat="1" applyFont="1" applyFill="1" applyBorder="1" applyAlignment="1">
      <alignment horizontal="right"/>
    </xf>
    <xf numFmtId="4" fontId="33" fillId="0" borderId="22" xfId="33" applyNumberFormat="1" applyFont="1" applyFill="1" applyBorder="1" applyAlignment="1">
      <alignment horizontal="right"/>
    </xf>
    <xf numFmtId="4" fontId="33" fillId="0" borderId="22" xfId="33" applyNumberFormat="1" applyFont="1" applyBorder="1" applyAlignment="1">
      <alignment horizontal="right"/>
    </xf>
    <xf numFmtId="4" fontId="33" fillId="38" borderId="22" xfId="33" applyNumberFormat="1" applyFont="1" applyFill="1" applyBorder="1" applyAlignment="1">
      <alignment horizontal="right"/>
    </xf>
    <xf numFmtId="4" fontId="33" fillId="0" borderId="22" xfId="0" applyNumberFormat="1" applyFont="1" applyBorder="1" applyAlignment="1">
      <alignment horizontal="right"/>
    </xf>
    <xf numFmtId="4" fontId="33" fillId="39" borderId="22" xfId="0" applyNumberFormat="1" applyFont="1" applyFill="1" applyBorder="1" applyAlignment="1">
      <alignment horizontal="right"/>
    </xf>
    <xf numFmtId="4" fontId="33" fillId="36" borderId="23" xfId="33" applyNumberFormat="1" applyFont="1" applyFill="1" applyBorder="1" applyAlignment="1">
      <alignment horizontal="right"/>
    </xf>
    <xf numFmtId="4" fontId="33" fillId="36" borderId="24" xfId="33" applyNumberFormat="1" applyFont="1" applyFill="1" applyBorder="1" applyAlignment="1">
      <alignment horizontal="right"/>
    </xf>
    <xf numFmtId="4" fontId="34" fillId="36" borderId="24" xfId="33" applyNumberFormat="1" applyFont="1" applyFill="1" applyBorder="1" applyAlignment="1">
      <alignment horizontal="right"/>
    </xf>
    <xf numFmtId="4" fontId="34" fillId="0" borderId="22" xfId="33" applyNumberFormat="1" applyFont="1" applyFill="1" applyBorder="1" applyAlignment="1">
      <alignment horizontal="right"/>
    </xf>
    <xf numFmtId="4" fontId="34" fillId="0" borderId="22" xfId="33" applyNumberFormat="1" applyFont="1" applyBorder="1" applyAlignment="1">
      <alignment horizontal="right"/>
    </xf>
    <xf numFmtId="4" fontId="34" fillId="38" borderId="22" xfId="33" applyNumberFormat="1" applyFont="1" applyFill="1" applyBorder="1" applyAlignment="1">
      <alignment horizontal="right"/>
    </xf>
    <xf numFmtId="4" fontId="34" fillId="0" borderId="32" xfId="33" applyNumberFormat="1" applyFont="1" applyBorder="1" applyAlignment="1">
      <alignment horizontal="right"/>
    </xf>
    <xf numFmtId="4" fontId="34" fillId="39" borderId="22" xfId="0" applyNumberFormat="1" applyFont="1" applyFill="1" applyBorder="1" applyAlignment="1">
      <alignment horizontal="right"/>
    </xf>
    <xf numFmtId="4" fontId="34" fillId="0" borderId="22" xfId="0" applyNumberFormat="1" applyFont="1" applyBorder="1" applyAlignment="1">
      <alignment horizontal="right"/>
    </xf>
    <xf numFmtId="4" fontId="34" fillId="0" borderId="27" xfId="0" applyNumberFormat="1" applyFont="1" applyBorder="1" applyAlignment="1">
      <alignment horizontal="right"/>
    </xf>
    <xf numFmtId="4" fontId="34" fillId="42" borderId="24" xfId="33" applyNumberFormat="1" applyFont="1" applyFill="1" applyBorder="1" applyAlignment="1">
      <alignment horizontal="right"/>
    </xf>
    <xf numFmtId="43" fontId="24" fillId="39" borderId="30" xfId="154" applyNumberFormat="1" applyFont="1" applyFill="1" applyBorder="1" applyAlignment="1">
      <alignment horizontal="right"/>
    </xf>
    <xf numFmtId="4" fontId="34" fillId="36" borderId="28" xfId="0" applyNumberFormat="1" applyFont="1" applyFill="1" applyBorder="1" applyAlignment="1">
      <alignment horizontal="right"/>
    </xf>
    <xf numFmtId="4" fontId="34" fillId="0" borderId="25" xfId="0" applyNumberFormat="1" applyFont="1" applyBorder="1" applyAlignment="1">
      <alignment horizontal="right"/>
    </xf>
    <xf numFmtId="4" fontId="34" fillId="38" borderId="25" xfId="0" applyNumberFormat="1" applyFont="1" applyFill="1" applyBorder="1" applyAlignment="1">
      <alignment horizontal="right"/>
    </xf>
    <xf numFmtId="4" fontId="34" fillId="42" borderId="28" xfId="0" applyNumberFormat="1" applyFont="1" applyFill="1" applyBorder="1" applyAlignment="1">
      <alignment horizontal="right"/>
    </xf>
    <xf numFmtId="4" fontId="34" fillId="39" borderId="25" xfId="0" applyNumberFormat="1" applyFont="1" applyFill="1" applyBorder="1" applyAlignment="1">
      <alignment horizontal="right"/>
    </xf>
    <xf numFmtId="0" fontId="5" fillId="37" borderId="3" xfId="0" applyFont="1" applyFill="1" applyBorder="1" applyAlignment="1">
      <alignment horizontal="center"/>
    </xf>
    <xf numFmtId="4" fontId="33" fillId="0" borderId="33" xfId="33" applyNumberFormat="1" applyFont="1" applyFill="1" applyBorder="1" applyAlignment="1">
      <alignment horizontal="right"/>
    </xf>
    <xf numFmtId="4" fontId="33" fillId="0" borderId="34" xfId="33" applyNumberFormat="1" applyFont="1" applyFill="1" applyBorder="1" applyAlignment="1">
      <alignment horizontal="right"/>
    </xf>
    <xf numFmtId="4" fontId="33" fillId="0" borderId="27" xfId="33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7" borderId="3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center"/>
    </xf>
    <xf numFmtId="0" fontId="5" fillId="35" borderId="3" xfId="0" applyFont="1" applyFill="1" applyBorder="1" applyAlignment="1">
      <alignment horizontal="center"/>
    </xf>
    <xf numFmtId="0" fontId="5" fillId="35" borderId="4" xfId="0" applyFont="1" applyFill="1" applyBorder="1" applyAlignment="1">
      <alignment horizontal="center"/>
    </xf>
    <xf numFmtId="0" fontId="5" fillId="41" borderId="2" xfId="0" applyFont="1" applyFill="1" applyBorder="1" applyAlignment="1">
      <alignment horizontal="center"/>
    </xf>
    <xf numFmtId="0" fontId="5" fillId="41" borderId="3" xfId="0" applyFont="1" applyFill="1" applyBorder="1" applyAlignment="1">
      <alignment horizontal="center"/>
    </xf>
    <xf numFmtId="0" fontId="5" fillId="41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0" borderId="3" xfId="0" applyFont="1" applyFill="1" applyBorder="1" applyAlignment="1">
      <alignment horizontal="center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66675</xdr:rowOff>
    </xdr:from>
    <xdr:to>
      <xdr:col>3</xdr:col>
      <xdr:colOff>209550</xdr:colOff>
      <xdr:row>1</xdr:row>
      <xdr:rowOff>657225</xdr:rowOff>
    </xdr:to>
    <xdr:pic>
      <xdr:nvPicPr>
        <xdr:cNvPr id="2" name="1 Imagen" descr="Descripción: cid:image001.jpg@01CA6A09.D4986ED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57200"/>
          <a:ext cx="229552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66676</xdr:rowOff>
    </xdr:from>
    <xdr:to>
      <xdr:col>3</xdr:col>
      <xdr:colOff>200024</xdr:colOff>
      <xdr:row>1</xdr:row>
      <xdr:rowOff>647700</xdr:rowOff>
    </xdr:to>
    <xdr:pic>
      <xdr:nvPicPr>
        <xdr:cNvPr id="2" name="1 Imagen" descr="Descripción: cid:image001.jpg@01CA6A09.D4986ED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8" y="457201"/>
          <a:ext cx="2286001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tabSelected="1" zoomScale="90" zoomScaleNormal="90"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56" t="s">
        <v>19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2" ht="23.25" x14ac:dyDescent="0.35">
      <c r="B3" s="72" t="s">
        <v>18</v>
      </c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2:12" ht="23.25" x14ac:dyDescent="0.35">
      <c r="B4" s="59" t="s">
        <v>29</v>
      </c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2:12" ht="24" thickBot="1" x14ac:dyDescent="0.4">
      <c r="B5" s="62" t="s">
        <v>5</v>
      </c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2:12" ht="21.75" thickBot="1" x14ac:dyDescent="0.4">
      <c r="B6" s="54" t="s">
        <v>3</v>
      </c>
      <c r="C6" s="65" t="s">
        <v>0</v>
      </c>
      <c r="D6" s="65"/>
      <c r="E6" s="65"/>
      <c r="F6" s="49"/>
      <c r="G6" s="66" t="s">
        <v>1</v>
      </c>
      <c r="H6" s="67"/>
      <c r="I6" s="68"/>
      <c r="J6" s="69" t="s">
        <v>2</v>
      </c>
      <c r="K6" s="70"/>
      <c r="L6" s="71"/>
    </row>
    <row r="7" spans="2:12" ht="42.75" customHeight="1" thickBot="1" x14ac:dyDescent="0.3">
      <c r="B7" s="55"/>
      <c r="C7" s="5" t="s">
        <v>24</v>
      </c>
      <c r="D7" s="2" t="s">
        <v>4</v>
      </c>
      <c r="E7" s="19" t="s">
        <v>21</v>
      </c>
      <c r="F7" s="3" t="s">
        <v>25</v>
      </c>
      <c r="G7" s="6" t="s">
        <v>24</v>
      </c>
      <c r="H7" s="2" t="s">
        <v>4</v>
      </c>
      <c r="I7" s="4" t="s">
        <v>21</v>
      </c>
      <c r="J7" s="12" t="s">
        <v>24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7503.3150000000005</v>
      </c>
      <c r="D8" s="21">
        <v>538895.23</v>
      </c>
      <c r="E8" s="50">
        <f>IF(C8=0,0,(D8/C8))</f>
        <v>71.820952472340551</v>
      </c>
      <c r="F8" s="22">
        <v>95519.84</v>
      </c>
      <c r="G8" s="23">
        <v>17248.57</v>
      </c>
      <c r="H8" s="21">
        <v>1248326.71</v>
      </c>
      <c r="I8" s="50">
        <f>IF(G8=0,0,(H8/G8))</f>
        <v>72.372765394464579</v>
      </c>
      <c r="J8" s="25">
        <f>+C8+G8</f>
        <v>24751.885000000002</v>
      </c>
      <c r="K8" s="24">
        <f>+D8+F8+H8</f>
        <v>1882741.7799999998</v>
      </c>
      <c r="L8" s="51">
        <f>IF(J8=0,0,(K8/J8))</f>
        <v>76.064581748016352</v>
      </c>
    </row>
    <row r="9" spans="2:12" ht="21" x14ac:dyDescent="0.35">
      <c r="B9" s="1" t="s">
        <v>7</v>
      </c>
      <c r="C9" s="33">
        <v>8384.52</v>
      </c>
      <c r="D9" s="27">
        <v>552342.97</v>
      </c>
      <c r="E9" s="27">
        <f>IF(C9=0,0,(D9/C9))</f>
        <v>65.876516485141664</v>
      </c>
      <c r="F9" s="28">
        <v>45854.74</v>
      </c>
      <c r="G9" s="29">
        <v>25854.503000000001</v>
      </c>
      <c r="H9" s="27">
        <v>1647438.97</v>
      </c>
      <c r="I9" s="27">
        <f>IF(G9=0,0,(H9/G9))</f>
        <v>63.719614722433455</v>
      </c>
      <c r="J9" s="31">
        <f t="shared" ref="J9:J10" si="0">+C9+G9</f>
        <v>34239.023000000001</v>
      </c>
      <c r="K9" s="30">
        <f>+D9+F9+H9</f>
        <v>2245636.6799999997</v>
      </c>
      <c r="L9" s="52">
        <f>IF(J9=0,0,(K9/J9))</f>
        <v>65.587054864269916</v>
      </c>
    </row>
    <row r="10" spans="2:12" ht="21" x14ac:dyDescent="0.35">
      <c r="B10" s="1" t="s">
        <v>8</v>
      </c>
      <c r="C10" s="33">
        <v>16885.4941</v>
      </c>
      <c r="D10" s="27">
        <v>1132892.06</v>
      </c>
      <c r="E10" s="27">
        <f t="shared" ref="E10:E13" si="1">IF(C10=0,0,(D10/C10))</f>
        <v>67.092621233985682</v>
      </c>
      <c r="F10" s="28">
        <v>126932.205</v>
      </c>
      <c r="G10" s="29">
        <v>65518.879000000001</v>
      </c>
      <c r="H10" s="27">
        <v>4638530.875</v>
      </c>
      <c r="I10" s="27">
        <f t="shared" ref="I10:I13" si="2">IF(G10=0,0,(H10/G10))</f>
        <v>70.796859558601426</v>
      </c>
      <c r="J10" s="31">
        <f t="shared" si="0"/>
        <v>82404.373099999997</v>
      </c>
      <c r="K10" s="30">
        <f>+D10+F10+H10</f>
        <v>5898355.1400000006</v>
      </c>
      <c r="L10" s="52">
        <f t="shared" ref="L10" si="3">IF(J10=0,0,(K10/J10))</f>
        <v>71.578181085634654</v>
      </c>
    </row>
    <row r="11" spans="2:12" ht="21" x14ac:dyDescent="0.35">
      <c r="B11" s="1" t="s">
        <v>9</v>
      </c>
      <c r="C11" s="33">
        <v>74366.770999999993</v>
      </c>
      <c r="D11" s="27">
        <v>5194075.5199999996</v>
      </c>
      <c r="E11" s="27">
        <f t="shared" si="1"/>
        <v>69.844037197742523</v>
      </c>
      <c r="F11" s="28">
        <v>607243.96</v>
      </c>
      <c r="G11" s="29">
        <v>42232.633999999998</v>
      </c>
      <c r="H11" s="27">
        <v>3152195.5</v>
      </c>
      <c r="I11" s="27">
        <f t="shared" si="2"/>
        <v>74.638856292979497</v>
      </c>
      <c r="J11" s="31">
        <f t="shared" ref="J11:J13" si="4">+C11+G11</f>
        <v>116599.405</v>
      </c>
      <c r="K11" s="30">
        <f t="shared" ref="K11:K13" si="5">+D11+F11+H11</f>
        <v>8953514.9800000004</v>
      </c>
      <c r="L11" s="52">
        <f t="shared" ref="L11:L13" si="6">IF(J11=0,0,(K11/J11))</f>
        <v>76.788684985142083</v>
      </c>
    </row>
    <row r="12" spans="2:12" ht="21" x14ac:dyDescent="0.35">
      <c r="B12" s="1" t="s">
        <v>10</v>
      </c>
      <c r="C12" s="34">
        <v>10137.709999999999</v>
      </c>
      <c r="D12" s="35">
        <v>814082.72</v>
      </c>
      <c r="E12" s="27">
        <f t="shared" si="1"/>
        <v>80.302427274009617</v>
      </c>
      <c r="F12" s="36">
        <v>112410.37</v>
      </c>
      <c r="G12" s="37">
        <v>34389.43</v>
      </c>
      <c r="H12" s="35">
        <v>2938792.64</v>
      </c>
      <c r="I12" s="27">
        <f t="shared" si="2"/>
        <v>85.456276536133345</v>
      </c>
      <c r="J12" s="31">
        <f t="shared" si="4"/>
        <v>44527.14</v>
      </c>
      <c r="K12" s="30">
        <f t="shared" si="5"/>
        <v>3865285.73</v>
      </c>
      <c r="L12" s="52">
        <f t="shared" si="6"/>
        <v>86.807410716250814</v>
      </c>
    </row>
    <row r="13" spans="2:12" ht="21" x14ac:dyDescent="0.35">
      <c r="B13" s="1" t="s">
        <v>11</v>
      </c>
      <c r="C13" s="34">
        <v>0</v>
      </c>
      <c r="D13" s="35">
        <v>0</v>
      </c>
      <c r="E13" s="27">
        <f t="shared" si="1"/>
        <v>0</v>
      </c>
      <c r="F13" s="36">
        <v>0</v>
      </c>
      <c r="G13" s="37">
        <v>0</v>
      </c>
      <c r="H13" s="35">
        <v>0</v>
      </c>
      <c r="I13" s="27">
        <f t="shared" si="2"/>
        <v>0</v>
      </c>
      <c r="J13" s="31">
        <f t="shared" si="4"/>
        <v>0</v>
      </c>
      <c r="K13" s="30">
        <f t="shared" si="5"/>
        <v>0</v>
      </c>
      <c r="L13" s="52">
        <f t="shared" si="6"/>
        <v>0</v>
      </c>
    </row>
    <row r="14" spans="2:12" ht="21" x14ac:dyDescent="0.35">
      <c r="B14" s="1" t="s">
        <v>12</v>
      </c>
      <c r="C14" s="34"/>
      <c r="D14" s="35"/>
      <c r="E14" s="36"/>
      <c r="F14" s="36"/>
      <c r="G14" s="37"/>
      <c r="H14" s="35"/>
      <c r="I14" s="38"/>
      <c r="J14" s="39"/>
      <c r="K14" s="40"/>
      <c r="L14" s="41"/>
    </row>
    <row r="15" spans="2:12" ht="21" x14ac:dyDescent="0.35">
      <c r="B15" s="1" t="s">
        <v>13</v>
      </c>
      <c r="C15" s="34"/>
      <c r="D15" s="35"/>
      <c r="E15" s="36"/>
      <c r="F15" s="36"/>
      <c r="G15" s="37"/>
      <c r="H15" s="35"/>
      <c r="I15" s="38"/>
      <c r="J15" s="39"/>
      <c r="K15" s="40"/>
      <c r="L15" s="41"/>
    </row>
    <row r="16" spans="2:12" ht="21" x14ac:dyDescent="0.35">
      <c r="B16" s="1" t="s">
        <v>14</v>
      </c>
      <c r="C16" s="34"/>
      <c r="D16" s="35"/>
      <c r="E16" s="36"/>
      <c r="F16" s="36"/>
      <c r="G16" s="37"/>
      <c r="H16" s="35"/>
      <c r="I16" s="38"/>
      <c r="J16" s="39"/>
      <c r="K16" s="40"/>
      <c r="L16" s="41"/>
    </row>
    <row r="17" spans="2:12" ht="21" x14ac:dyDescent="0.35">
      <c r="B17" s="1" t="s">
        <v>15</v>
      </c>
      <c r="C17" s="34"/>
      <c r="D17" s="35"/>
      <c r="E17" s="36"/>
      <c r="F17" s="36"/>
      <c r="G17" s="37"/>
      <c r="H17" s="40"/>
      <c r="I17" s="38"/>
      <c r="J17" s="39"/>
      <c r="K17" s="40"/>
      <c r="L17" s="41"/>
    </row>
    <row r="18" spans="2:12" ht="21" x14ac:dyDescent="0.35">
      <c r="B18" s="1" t="s">
        <v>16</v>
      </c>
      <c r="C18" s="34"/>
      <c r="D18" s="35"/>
      <c r="E18" s="36"/>
      <c r="F18" s="36"/>
      <c r="G18" s="37"/>
      <c r="H18" s="40"/>
      <c r="I18" s="38"/>
      <c r="J18" s="39"/>
      <c r="K18" s="40"/>
      <c r="L18" s="41"/>
    </row>
    <row r="19" spans="2:12" ht="21.75" thickBot="1" x14ac:dyDescent="0.4">
      <c r="B19" s="1" t="s">
        <v>17</v>
      </c>
      <c r="C19" s="44"/>
      <c r="D19" s="45"/>
      <c r="E19" s="45"/>
      <c r="F19" s="45"/>
      <c r="G19" s="46"/>
      <c r="H19" s="45"/>
      <c r="I19" s="38"/>
      <c r="J19" s="39"/>
      <c r="K19" s="40"/>
      <c r="L19" s="41"/>
    </row>
    <row r="20" spans="2:12" ht="27" customHeight="1" thickBot="1" x14ac:dyDescent="0.4">
      <c r="B20" s="9" t="s">
        <v>23</v>
      </c>
      <c r="C20" s="8">
        <f>SUM(C8:C19)</f>
        <v>117277.8101</v>
      </c>
      <c r="D20" s="10">
        <f>SUM(D8:D19)</f>
        <v>8232288.4999999991</v>
      </c>
      <c r="E20" s="10">
        <f>IF(C20=0,0,(D20/C20))</f>
        <v>70.194766537510574</v>
      </c>
      <c r="F20" s="10">
        <f>SUM(F8:F19)</f>
        <v>987961.11499999987</v>
      </c>
      <c r="G20" s="7">
        <f>SUM(G8:G19)</f>
        <v>185244.016</v>
      </c>
      <c r="H20" s="11">
        <f>SUM(H8:H19)</f>
        <v>13625284.695</v>
      </c>
      <c r="I20" s="11">
        <f>IF(G20=0,0,(H20/G20))</f>
        <v>73.553170511051761</v>
      </c>
      <c r="J20" s="13">
        <f>SUM(J8:J19)</f>
        <v>302521.82610000001</v>
      </c>
      <c r="K20" s="14">
        <f t="shared" ref="K20" si="7">SUM(K8:K19)</f>
        <v>22845534.309999999</v>
      </c>
      <c r="L20" s="15">
        <f>IF(J20=0,0,(K20/J20))</f>
        <v>75.516978740067174</v>
      </c>
    </row>
    <row r="21" spans="2:12" ht="38.25" customHeight="1" x14ac:dyDescent="0.35">
      <c r="B21" s="53" t="s">
        <v>26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2:12" ht="60.75" customHeight="1" x14ac:dyDescent="0.35">
      <c r="B22" s="53" t="s">
        <v>28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22"/>
  <sheetViews>
    <sheetView zoomScale="90" zoomScaleNormal="90" workbookViewId="0">
      <selection activeCell="M21" sqref="M21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4.28515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56" t="s">
        <v>19</v>
      </c>
      <c r="C2" s="57"/>
      <c r="D2" s="57"/>
      <c r="E2" s="57"/>
      <c r="F2" s="57"/>
      <c r="G2" s="57"/>
      <c r="H2" s="57"/>
      <c r="I2" s="57"/>
      <c r="J2" s="57"/>
      <c r="K2" s="58"/>
    </row>
    <row r="3" spans="2:11" ht="23.25" x14ac:dyDescent="0.35">
      <c r="B3" s="72" t="s">
        <v>18</v>
      </c>
      <c r="C3" s="73"/>
      <c r="D3" s="73"/>
      <c r="E3" s="73"/>
      <c r="F3" s="73"/>
      <c r="G3" s="73"/>
      <c r="H3" s="73"/>
      <c r="I3" s="73"/>
      <c r="J3" s="73"/>
      <c r="K3" s="74"/>
    </row>
    <row r="4" spans="2:11" ht="24" thickBot="1" x14ac:dyDescent="0.4">
      <c r="B4" s="59" t="s">
        <v>29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24" thickBot="1" x14ac:dyDescent="0.4">
      <c r="B5" s="75" t="s">
        <v>20</v>
      </c>
      <c r="C5" s="76"/>
      <c r="D5" s="76"/>
      <c r="E5" s="76"/>
      <c r="F5" s="76"/>
      <c r="G5" s="76"/>
      <c r="H5" s="76"/>
      <c r="I5" s="76"/>
      <c r="J5" s="76"/>
      <c r="K5" s="77"/>
    </row>
    <row r="6" spans="2:11" ht="21.75" thickBot="1" x14ac:dyDescent="0.4">
      <c r="B6" s="54" t="s">
        <v>3</v>
      </c>
      <c r="C6" s="78" t="s">
        <v>0</v>
      </c>
      <c r="D6" s="78"/>
      <c r="E6" s="78"/>
      <c r="F6" s="66" t="s">
        <v>1</v>
      </c>
      <c r="G6" s="67"/>
      <c r="H6" s="68"/>
      <c r="I6" s="69" t="s">
        <v>2</v>
      </c>
      <c r="J6" s="70"/>
      <c r="K6" s="71"/>
    </row>
    <row r="7" spans="2:11" ht="42.75" customHeight="1" thickBot="1" x14ac:dyDescent="0.3">
      <c r="B7" s="55"/>
      <c r="C7" s="16" t="s">
        <v>24</v>
      </c>
      <c r="D7" s="2" t="s">
        <v>4</v>
      </c>
      <c r="E7" s="4" t="s">
        <v>21</v>
      </c>
      <c r="F7" s="6" t="s">
        <v>24</v>
      </c>
      <c r="G7" s="2" t="s">
        <v>4</v>
      </c>
      <c r="H7" s="4" t="s">
        <v>21</v>
      </c>
      <c r="I7" s="12" t="s">
        <v>24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0</v>
      </c>
      <c r="D8" s="21">
        <v>0</v>
      </c>
      <c r="E8" s="50">
        <f>IF(C8=0,0,(D8/C8))</f>
        <v>0</v>
      </c>
      <c r="F8" s="23">
        <v>5320.36</v>
      </c>
      <c r="G8" s="21">
        <v>209376.34000000003</v>
      </c>
      <c r="H8" s="50">
        <f>IF(F8=0,0,(G8/F8))</f>
        <v>39.353791848671904</v>
      </c>
      <c r="I8" s="25">
        <f>+C8+F8</f>
        <v>5320.36</v>
      </c>
      <c r="J8" s="24">
        <f>+D8+G8</f>
        <v>209376.34000000003</v>
      </c>
      <c r="K8" s="51">
        <f>IF(I8=0,0,(J8/I8))</f>
        <v>39.353791848671904</v>
      </c>
    </row>
    <row r="9" spans="2:11" ht="21" x14ac:dyDescent="0.35">
      <c r="B9" s="1" t="s">
        <v>7</v>
      </c>
      <c r="C9" s="26">
        <v>0</v>
      </c>
      <c r="D9" s="27">
        <v>0</v>
      </c>
      <c r="E9" s="27">
        <f>IF(C9=0,0,(D9/C9))</f>
        <v>0</v>
      </c>
      <c r="F9" s="29">
        <v>12239.576999999999</v>
      </c>
      <c r="G9" s="27">
        <v>338470.43800000008</v>
      </c>
      <c r="H9" s="27">
        <f t="shared" ref="H9:H13" si="0">IF(F9=0,0,(G9/F9))</f>
        <v>27.653769243822733</v>
      </c>
      <c r="I9" s="31">
        <f t="shared" ref="I9:J10" si="1">+C9+F9</f>
        <v>12239.576999999999</v>
      </c>
      <c r="J9" s="30">
        <f t="shared" si="1"/>
        <v>338470.43800000008</v>
      </c>
      <c r="K9" s="52">
        <f t="shared" ref="K9:K10" si="2">IF(I9=0,0,(J9/I9))</f>
        <v>27.653769243822733</v>
      </c>
    </row>
    <row r="10" spans="2:11" ht="21" x14ac:dyDescent="0.35">
      <c r="B10" s="1" t="s">
        <v>8</v>
      </c>
      <c r="C10" s="26">
        <v>0</v>
      </c>
      <c r="D10" s="27">
        <v>0</v>
      </c>
      <c r="E10" s="27">
        <f t="shared" ref="E10" si="3">IF(C10=0,0,(D10/C10))</f>
        <v>0</v>
      </c>
      <c r="F10" s="29">
        <v>0</v>
      </c>
      <c r="G10" s="27">
        <v>0</v>
      </c>
      <c r="H10" s="27">
        <f t="shared" si="0"/>
        <v>0</v>
      </c>
      <c r="I10" s="31">
        <f t="shared" si="1"/>
        <v>0</v>
      </c>
      <c r="J10" s="30">
        <f t="shared" si="1"/>
        <v>0</v>
      </c>
      <c r="K10" s="52">
        <f t="shared" si="2"/>
        <v>0</v>
      </c>
    </row>
    <row r="11" spans="2:11" ht="21" x14ac:dyDescent="0.35">
      <c r="B11" s="1" t="s">
        <v>9</v>
      </c>
      <c r="C11" s="26">
        <v>0</v>
      </c>
      <c r="D11" s="27">
        <v>0</v>
      </c>
      <c r="E11" s="27">
        <v>0</v>
      </c>
      <c r="F11" s="29">
        <v>0</v>
      </c>
      <c r="G11" s="27">
        <v>0</v>
      </c>
      <c r="H11" s="27">
        <v>0</v>
      </c>
      <c r="I11" s="31">
        <f t="shared" ref="I11:I13" si="4">+C11+F11</f>
        <v>0</v>
      </c>
      <c r="J11" s="30">
        <f t="shared" ref="J11:J13" si="5">+D11+G11</f>
        <v>0</v>
      </c>
      <c r="K11" s="52">
        <f t="shared" ref="K11:K13" si="6">IF(I11=0,0,(J11/I11))</f>
        <v>0</v>
      </c>
    </row>
    <row r="12" spans="2:11" ht="21" x14ac:dyDescent="0.35">
      <c r="B12" s="1" t="s">
        <v>10</v>
      </c>
      <c r="C12" s="26">
        <v>0</v>
      </c>
      <c r="D12" s="27">
        <v>0</v>
      </c>
      <c r="E12" s="28">
        <v>0</v>
      </c>
      <c r="F12" s="29">
        <v>35.26</v>
      </c>
      <c r="G12" s="27">
        <v>2538.576</v>
      </c>
      <c r="H12" s="27">
        <f t="shared" si="0"/>
        <v>71.995916052183787</v>
      </c>
      <c r="I12" s="31">
        <f t="shared" si="4"/>
        <v>35.26</v>
      </c>
      <c r="J12" s="30">
        <f t="shared" si="5"/>
        <v>2538.576</v>
      </c>
      <c r="K12" s="52">
        <f t="shared" si="6"/>
        <v>71.995916052183787</v>
      </c>
    </row>
    <row r="13" spans="2:11" ht="21" x14ac:dyDescent="0.35">
      <c r="B13" s="1" t="s">
        <v>11</v>
      </c>
      <c r="C13" s="42">
        <v>0</v>
      </c>
      <c r="D13" s="35">
        <v>0</v>
      </c>
      <c r="E13" s="36">
        <v>0</v>
      </c>
      <c r="F13" s="37">
        <v>17179.939999999999</v>
      </c>
      <c r="G13" s="35">
        <v>981406.14500000002</v>
      </c>
      <c r="H13" s="27">
        <f t="shared" si="0"/>
        <v>57.125120634879984</v>
      </c>
      <c r="I13" s="31">
        <f t="shared" si="4"/>
        <v>17179.939999999999</v>
      </c>
      <c r="J13" s="30">
        <f t="shared" si="5"/>
        <v>981406.14500000002</v>
      </c>
      <c r="K13" s="52">
        <f t="shared" si="6"/>
        <v>57.125120634879984</v>
      </c>
    </row>
    <row r="14" spans="2:11" ht="21" x14ac:dyDescent="0.35">
      <c r="B14" s="1" t="s">
        <v>12</v>
      </c>
      <c r="C14" s="42"/>
      <c r="D14" s="35"/>
      <c r="E14" s="36"/>
      <c r="F14" s="37"/>
      <c r="G14" s="35"/>
      <c r="H14" s="40"/>
      <c r="I14" s="39"/>
      <c r="J14" s="40"/>
      <c r="K14" s="41"/>
    </row>
    <row r="15" spans="2:11" ht="21" x14ac:dyDescent="0.35">
      <c r="B15" s="1" t="s">
        <v>13</v>
      </c>
      <c r="C15" s="42"/>
      <c r="D15" s="35"/>
      <c r="E15" s="36"/>
      <c r="F15" s="37"/>
      <c r="G15" s="35"/>
      <c r="H15" s="40"/>
      <c r="I15" s="39"/>
      <c r="J15" s="40"/>
      <c r="K15" s="41"/>
    </row>
    <row r="16" spans="2:11" ht="21" x14ac:dyDescent="0.35">
      <c r="B16" s="1" t="s">
        <v>14</v>
      </c>
      <c r="C16" s="42"/>
      <c r="D16" s="35"/>
      <c r="E16" s="36"/>
      <c r="F16" s="37"/>
      <c r="G16" s="35"/>
      <c r="H16" s="40"/>
      <c r="I16" s="39"/>
      <c r="J16" s="40"/>
      <c r="K16" s="41"/>
    </row>
    <row r="17" spans="2:11" ht="21" x14ac:dyDescent="0.35">
      <c r="B17" s="1" t="s">
        <v>15</v>
      </c>
      <c r="C17" s="42"/>
      <c r="D17" s="35"/>
      <c r="E17" s="36"/>
      <c r="F17" s="37"/>
      <c r="G17" s="40"/>
      <c r="H17" s="40"/>
      <c r="I17" s="39"/>
      <c r="J17" s="40"/>
      <c r="K17" s="41"/>
    </row>
    <row r="18" spans="2:11" ht="21" x14ac:dyDescent="0.35">
      <c r="B18" s="1" t="s">
        <v>16</v>
      </c>
      <c r="C18" s="42"/>
      <c r="D18" s="35"/>
      <c r="E18" s="36"/>
      <c r="F18" s="37"/>
      <c r="G18" s="35"/>
      <c r="H18" s="36"/>
      <c r="I18" s="39"/>
      <c r="J18" s="40"/>
      <c r="K18" s="41"/>
    </row>
    <row r="19" spans="2:11" ht="21.75" thickBot="1" x14ac:dyDescent="0.4">
      <c r="B19" s="1" t="s">
        <v>17</v>
      </c>
      <c r="C19" s="47"/>
      <c r="D19" s="35"/>
      <c r="E19" s="36"/>
      <c r="F19" s="46"/>
      <c r="G19" s="45"/>
      <c r="H19" s="36"/>
      <c r="I19" s="48"/>
      <c r="J19" s="45"/>
      <c r="K19" s="41"/>
    </row>
    <row r="20" spans="2:11" ht="27" customHeight="1" thickBot="1" x14ac:dyDescent="0.4">
      <c r="B20" s="9" t="s">
        <v>23</v>
      </c>
      <c r="C20" s="18">
        <f>SUM(C8:C19)</f>
        <v>0</v>
      </c>
      <c r="D20" s="17">
        <f>SUM(D8:D19)</f>
        <v>0</v>
      </c>
      <c r="E20" s="17">
        <f>+IF(C20=0,0,C20/D20)</f>
        <v>0</v>
      </c>
      <c r="F20" s="7">
        <f>SUM(F8:F19)</f>
        <v>34775.136999999995</v>
      </c>
      <c r="G20" s="11">
        <f>SUM(G8:G19)</f>
        <v>1531791.4990000003</v>
      </c>
      <c r="H20" s="11">
        <f>+IF(F20=0,0,F20/G20)</f>
        <v>2.2702265303536581E-2</v>
      </c>
      <c r="I20" s="43">
        <f>SUM(I8:I19)</f>
        <v>34775.136999999995</v>
      </c>
      <c r="J20" s="14">
        <f t="shared" ref="J20" si="7">SUM(J8:J19)</f>
        <v>1531791.4990000003</v>
      </c>
      <c r="K20" s="15">
        <f t="shared" ref="K20" si="8">IF(I20=0,0,(J20/I20))</f>
        <v>44.04846770265781</v>
      </c>
    </row>
    <row r="21" spans="2:11" ht="38.25" customHeight="1" x14ac:dyDescent="0.35">
      <c r="B21" s="53" t="s">
        <v>27</v>
      </c>
      <c r="C21" s="53"/>
      <c r="D21" s="53"/>
      <c r="E21" s="53"/>
      <c r="F21" s="53"/>
      <c r="G21" s="53"/>
      <c r="H21" s="53"/>
      <c r="I21" s="53"/>
      <c r="J21" s="53"/>
      <c r="K21" s="53"/>
    </row>
    <row r="22" spans="2:11" ht="78" customHeight="1" x14ac:dyDescent="0.35">
      <c r="B22" s="53" t="s">
        <v>22</v>
      </c>
      <c r="C22" s="53"/>
      <c r="D22" s="53"/>
      <c r="E22" s="53"/>
      <c r="F22" s="53"/>
      <c r="G22" s="53"/>
      <c r="H22" s="53"/>
      <c r="I22" s="53"/>
      <c r="J22" s="53"/>
      <c r="K22" s="53"/>
    </row>
  </sheetData>
  <mergeCells count="10">
    <mergeCell ref="B21:K21"/>
    <mergeCell ref="B22:K22"/>
    <mergeCell ref="B2:K2"/>
    <mergeCell ref="B3:K3"/>
    <mergeCell ref="B4:K4"/>
    <mergeCell ref="B5:K5"/>
    <mergeCell ref="B6:B7"/>
    <mergeCell ref="C6:E6"/>
    <mergeCell ref="F6:H6"/>
    <mergeCell ref="I6:K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2235CB-D5E1-4319-95A4-0C487FA7DB45}">
  <ds:schemaRefs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Felicia Alvarado</cp:lastModifiedBy>
  <dcterms:created xsi:type="dcterms:W3CDTF">2014-09-30T01:04:38Z</dcterms:created>
  <dcterms:modified xsi:type="dcterms:W3CDTF">2016-07-21T17:29:17Z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