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COMERCIALIZACION MAYORISTA\5.  INFORME DE MERCADO\2017\"/>
    </mc:Choice>
  </mc:AlternateContent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H19" i="3" l="1"/>
  <c r="H18" i="3"/>
  <c r="H17" i="3"/>
  <c r="H16" i="3"/>
  <c r="H15" i="3"/>
  <c r="H14" i="3"/>
  <c r="H13" i="3"/>
  <c r="H12" i="3"/>
  <c r="H11" i="3"/>
  <c r="H10" i="3"/>
  <c r="H9" i="3"/>
  <c r="H8" i="3"/>
  <c r="E19" i="3"/>
  <c r="E18" i="3"/>
  <c r="E17" i="3"/>
  <c r="E16" i="3"/>
  <c r="E15" i="3"/>
  <c r="E14" i="3"/>
  <c r="E13" i="3"/>
  <c r="E12" i="3"/>
  <c r="E11" i="3"/>
  <c r="E10" i="3"/>
  <c r="E9" i="3"/>
  <c r="E8" i="3"/>
  <c r="K19" i="1"/>
  <c r="I19" i="1"/>
  <c r="I18" i="1"/>
  <c r="I17" i="1"/>
  <c r="I16" i="1"/>
  <c r="I15" i="1"/>
  <c r="I14" i="1"/>
  <c r="I13" i="1"/>
  <c r="I12" i="1"/>
  <c r="I11" i="1"/>
  <c r="I10" i="1"/>
  <c r="I9" i="1"/>
  <c r="I8" i="1"/>
  <c r="E19" i="1"/>
  <c r="E18" i="1"/>
  <c r="E17" i="1"/>
  <c r="E16" i="1"/>
  <c r="E15" i="1"/>
  <c r="E14" i="1"/>
  <c r="E13" i="1"/>
  <c r="E12" i="1"/>
  <c r="E11" i="1"/>
  <c r="E10" i="1"/>
  <c r="E9" i="1"/>
  <c r="E8" i="1"/>
  <c r="E20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L17" i="1" s="1"/>
  <c r="K16" i="1"/>
  <c r="J16" i="1"/>
  <c r="L16" i="1" s="1"/>
  <c r="K15" i="1"/>
  <c r="J15" i="1"/>
  <c r="L15" i="1" s="1"/>
  <c r="K14" i="1"/>
  <c r="J14" i="1"/>
  <c r="L14" i="1" s="1"/>
  <c r="K19" i="3" l="1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E20" i="3" l="1"/>
  <c r="I20" i="1"/>
  <c r="H20" i="3"/>
  <c r="K9" i="3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<sst xmlns="http://schemas.openxmlformats.org/spreadsheetml/2006/main" count="65" uniqueCount="29">
  <si>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</si>
  <si>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</si>
  <si>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</si>
  <si>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</si>
  <si>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</si>
  <si>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</si>
  <si>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</si>
  <si>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</si>
  <si>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</si>
  <si>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</si>
  <si>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</si>
  <si>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</si>
  <si>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</si>
  <si>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</si>
  <si>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</si>
  <si>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</si>
  <si>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</si>
  <si>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</si>
  <si>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</si>
  <si>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</si>
  <si>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</si>
  <si>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</si>
  <si>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</si>
  <si>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</si>
  <si>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</si>
  <si>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</si>
  <si>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</si>
  <si>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t>AÑO 2017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</si>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</sst>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5" applyNumberFormat="0" applyAlignment="0" applyProtection="0"/>
    <xf numFmtId="0" fontId="15" fillId="8" borderId="16" applyNumberFormat="0" applyAlignment="0" applyProtection="0"/>
    <xf numFmtId="0" fontId="16" fillId="8" borderId="15" applyNumberFormat="0" applyAlignment="0" applyProtection="0"/>
    <xf numFmtId="0" fontId="17" fillId="0" borderId="17" applyNumberFormat="0" applyFill="0" applyAlignment="0" applyProtection="0"/>
    <xf numFmtId="0" fontId="18" fillId="9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10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4" fontId="24" fillId="36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6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29" xfId="0" applyNumberFormat="1" applyFont="1" applyFill="1" applyBorder="1" applyAlignment="1">
      <alignment horizontal="right"/>
    </xf>
    <xf numFmtId="170" fontId="24" fillId="39" borderId="29" xfId="0" applyNumberFormat="1" applyFont="1" applyFill="1" applyBorder="1" applyAlignment="1">
      <alignment horizontal="right"/>
    </xf>
    <xf numFmtId="170" fontId="24" fillId="39" borderId="30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70" fontId="24" fillId="42" borderId="29" xfId="0" applyNumberFormat="1" applyFont="1" applyFill="1" applyBorder="1" applyAlignment="1">
      <alignment horizontal="right"/>
    </xf>
    <xf numFmtId="4" fontId="24" fillId="42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8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9" borderId="25" xfId="0" applyNumberFormat="1" applyFont="1" applyFill="1" applyBorder="1" applyAlignment="1">
      <alignment horizontal="right"/>
    </xf>
    <xf numFmtId="4" fontId="33" fillId="42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8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9" borderId="21" xfId="0" applyNumberFormat="1" applyFont="1" applyFill="1" applyBorder="1" applyAlignment="1">
      <alignment horizontal="right"/>
    </xf>
    <xf numFmtId="4" fontId="33" fillId="36" borderId="22" xfId="33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4" fillId="36" borderId="23" xfId="33" applyNumberFormat="1" applyFont="1" applyFill="1" applyBorder="1" applyAlignment="1">
      <alignment horizontal="right"/>
    </xf>
    <xf numFmtId="4" fontId="34" fillId="0" borderId="21" xfId="33" applyNumberFormat="1" applyFont="1" applyFill="1" applyBorder="1" applyAlignment="1">
      <alignment horizontal="right"/>
    </xf>
    <xf numFmtId="4" fontId="34" fillId="38" borderId="21" xfId="33" applyNumberFormat="1" applyFont="1" applyFill="1" applyBorder="1" applyAlignment="1">
      <alignment horizontal="right"/>
    </xf>
    <xf numFmtId="4" fontId="34" fillId="0" borderId="21" xfId="0" applyNumberFormat="1" applyFont="1" applyBorder="1" applyAlignment="1">
      <alignment horizontal="right"/>
    </xf>
    <xf numFmtId="4" fontId="34" fillId="42" borderId="23" xfId="33" applyNumberFormat="1" applyFont="1" applyFill="1" applyBorder="1" applyAlignment="1">
      <alignment horizontal="right"/>
    </xf>
    <xf numFmtId="165" fontId="24" fillId="39" borderId="29" xfId="154" applyNumberFormat="1" applyFont="1" applyFill="1" applyBorder="1" applyAlignment="1">
      <alignment horizontal="right"/>
    </xf>
    <xf numFmtId="4" fontId="34" fillId="36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4" fontId="34" fillId="38" borderId="24" xfId="0" applyNumberFormat="1" applyFont="1" applyFill="1" applyBorder="1" applyAlignment="1">
      <alignment horizontal="right"/>
    </xf>
    <xf numFmtId="4" fontId="34" fillId="42" borderId="27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137587</xdr:colOff>
      <xdr:row>1</xdr:row>
      <xdr:rowOff>105833</xdr:rowOff>
    </xdr:from>
    <xdr:to>
      <xdr:col>3</xdr:col>
      <xdr:colOff>111133</xdr:colOff>
      <xdr:row>1</xdr:row>
      <xdr:rowOff>645584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87" y="306916"/>
          <a:ext cx="2069046" cy="539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1</xdr:row>
      <xdr:rowOff>137583</xdr:rowOff>
    </xdr:from>
    <xdr:to>
      <xdr:col>3</xdr:col>
      <xdr:colOff>100545</xdr:colOff>
      <xdr:row>1</xdr:row>
      <xdr:rowOff>677334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9" y="338666"/>
          <a:ext cx="2069046" cy="53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opLeftCell="A10" zoomScale="90" zoomScaleNormal="90" workbookViewId="0">
      <selection activeCell="B22" sqref="B22:L22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0" t="s">
        <v>19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23.25" x14ac:dyDescent="0.35">
      <c r="B3" s="66" t="s">
        <v>18</v>
      </c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2:12" ht="23.25" x14ac:dyDescent="0.35">
      <c r="B4" s="53" t="s">
        <v>27</v>
      </c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2:12" ht="24" thickBot="1" x14ac:dyDescent="0.4">
      <c r="B5" s="56" t="s">
        <v>5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21.75" thickBot="1" x14ac:dyDescent="0.4">
      <c r="B6" s="48" t="s">
        <v>3</v>
      </c>
      <c r="C6" s="59" t="s">
        <v>0</v>
      </c>
      <c r="D6" s="59"/>
      <c r="E6" s="59"/>
      <c r="F6" s="44"/>
      <c r="G6" s="60" t="s">
        <v>1</v>
      </c>
      <c r="H6" s="61"/>
      <c r="I6" s="62"/>
      <c r="J6" s="63" t="s">
        <v>2</v>
      </c>
      <c r="K6" s="64"/>
      <c r="L6" s="65"/>
    </row>
    <row r="7" spans="2:12" ht="42.75" customHeight="1" thickBot="1" x14ac:dyDescent="0.3">
      <c r="B7" s="49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45">
        <f>IF(C8=0,0,(D8/C8))</f>
        <v>0</v>
      </c>
      <c r="F8" s="22">
        <v>0</v>
      </c>
      <c r="G8" s="23">
        <v>1.62</v>
      </c>
      <c r="H8" s="21">
        <v>0.81</v>
      </c>
      <c r="I8" s="45">
        <f>IF(G8=0,0,(H8/G8))</f>
        <v>0.5</v>
      </c>
      <c r="J8" s="25">
        <f>+C8+G8</f>
        <v>1.62</v>
      </c>
      <c r="K8" s="24">
        <f>+D8+F8+H8</f>
        <v>0.81</v>
      </c>
      <c r="L8" s="45">
        <f>IF(J8=0,0,(K8/J8))</f>
        <v>0.5</v>
      </c>
    </row>
    <row r="9" spans="2:12" ht="21" x14ac:dyDescent="0.35">
      <c r="B9" s="1" t="s">
        <v>7</v>
      </c>
      <c r="C9" s="33">
        <v>0</v>
      </c>
      <c r="D9" s="27">
        <v>0</v>
      </c>
      <c r="E9" s="46">
        <f>IF(C9=0,0,(D9/C9))</f>
        <v>0</v>
      </c>
      <c r="F9" s="28">
        <v>0</v>
      </c>
      <c r="G9" s="29">
        <v>9876.9740000000002</v>
      </c>
      <c r="H9" s="27">
        <v>837292.61600000015</v>
      </c>
      <c r="I9" s="46">
        <f>IF(G9=0,0,(H9/G9))</f>
        <v>84.772179819446734</v>
      </c>
      <c r="J9" s="31">
        <f t="shared" ref="J9:J10" si="0">+C9+G9</f>
        <v>9876.9740000000002</v>
      </c>
      <c r="K9" s="30">
        <f>+D9+F9+H9</f>
        <v>837292.61600000015</v>
      </c>
      <c r="L9" s="46">
        <f>IF(J9=0,0,(K9/J9))</f>
        <v>84.772179819446734</v>
      </c>
    </row>
    <row r="10" spans="2:12" ht="21" x14ac:dyDescent="0.35">
      <c r="B10" s="1" t="s">
        <v>8</v>
      </c>
      <c r="C10" s="33">
        <v>0</v>
      </c>
      <c r="D10" s="27">
        <v>0</v>
      </c>
      <c r="E10" s="46">
        <f t="shared" ref="E10:E19" si="1">IF(C10=0,0,(D10/C10))</f>
        <v>0</v>
      </c>
      <c r="F10" s="28">
        <v>0</v>
      </c>
      <c r="G10" s="29">
        <v>13089.842000000001</v>
      </c>
      <c r="H10" s="27">
        <v>1021775.5930000002</v>
      </c>
      <c r="I10" s="46">
        <f t="shared" ref="I10:I19" si="2">IF(G10=0,0,(H10/G10))</f>
        <v>78.058665108410025</v>
      </c>
      <c r="J10" s="31">
        <f t="shared" si="0"/>
        <v>13089.842000000001</v>
      </c>
      <c r="K10" s="30">
        <f>+D10+F10+H10</f>
        <v>1021775.5930000002</v>
      </c>
      <c r="L10" s="46">
        <f t="shared" ref="L10" si="3">IF(J10=0,0,(K10/J10))</f>
        <v>78.058665108410025</v>
      </c>
    </row>
    <row r="11" spans="2:12" ht="21" x14ac:dyDescent="0.35">
      <c r="B11" s="1" t="s">
        <v>9</v>
      </c>
      <c r="C11" s="33">
        <v>0</v>
      </c>
      <c r="D11" s="27">
        <v>0</v>
      </c>
      <c r="E11" s="46">
        <f t="shared" si="1"/>
        <v>0</v>
      </c>
      <c r="F11" s="28">
        <v>0</v>
      </c>
      <c r="G11" s="29">
        <v>7036.2330000000011</v>
      </c>
      <c r="H11" s="27">
        <v>566048.37800000003</v>
      </c>
      <c r="I11" s="46">
        <f t="shared" si="2"/>
        <v>80.447645494400192</v>
      </c>
      <c r="J11" s="31">
        <f t="shared" ref="J11:J13" si="4">+C11+G11</f>
        <v>7036.2330000000011</v>
      </c>
      <c r="K11" s="30">
        <f t="shared" ref="K11:K13" si="5">+D11+F11+H11</f>
        <v>566048.37800000003</v>
      </c>
      <c r="L11" s="46">
        <f t="shared" ref="L11:L13" si="6">IF(J11=0,0,(K11/J11))</f>
        <v>80.447645494400192</v>
      </c>
    </row>
    <row r="12" spans="2:12" ht="21" x14ac:dyDescent="0.35">
      <c r="B12" s="1" t="s">
        <v>10</v>
      </c>
      <c r="C12" s="34">
        <v>0</v>
      </c>
      <c r="D12" s="35">
        <v>0</v>
      </c>
      <c r="E12" s="46">
        <f t="shared" si="1"/>
        <v>0</v>
      </c>
      <c r="F12" s="28">
        <v>0</v>
      </c>
      <c r="G12" s="36">
        <v>93.323000000000008</v>
      </c>
      <c r="H12" s="35">
        <v>7839.1319999999996</v>
      </c>
      <c r="I12" s="46">
        <f t="shared" si="2"/>
        <v>83.999999999999986</v>
      </c>
      <c r="J12" s="31">
        <f t="shared" si="4"/>
        <v>93.323000000000008</v>
      </c>
      <c r="K12" s="30">
        <f t="shared" si="5"/>
        <v>7839.1319999999996</v>
      </c>
      <c r="L12" s="46">
        <f t="shared" si="6"/>
        <v>83.999999999999986</v>
      </c>
    </row>
    <row r="13" spans="2:12" ht="21" x14ac:dyDescent="0.35">
      <c r="B13" s="1" t="s">
        <v>11</v>
      </c>
      <c r="C13" s="34">
        <v>0</v>
      </c>
      <c r="D13" s="35">
        <v>0</v>
      </c>
      <c r="E13" s="46">
        <f t="shared" si="1"/>
        <v>0</v>
      </c>
      <c r="F13" s="28">
        <v>0</v>
      </c>
      <c r="G13" s="36">
        <v>0</v>
      </c>
      <c r="H13" s="35">
        <v>0</v>
      </c>
      <c r="I13" s="46">
        <f t="shared" si="2"/>
        <v>0</v>
      </c>
      <c r="J13" s="31">
        <f t="shared" si="4"/>
        <v>0</v>
      </c>
      <c r="K13" s="30">
        <f t="shared" si="5"/>
        <v>0</v>
      </c>
      <c r="L13" s="46">
        <f t="shared" si="6"/>
        <v>0</v>
      </c>
    </row>
    <row r="14" spans="2:12" ht="21" x14ac:dyDescent="0.35">
      <c r="B14" s="1" t="s">
        <v>12</v>
      </c>
      <c r="C14" s="34">
        <v>0</v>
      </c>
      <c r="D14" s="35">
        <v>0</v>
      </c>
      <c r="E14" s="46">
        <f t="shared" si="1"/>
        <v>0</v>
      </c>
      <c r="F14" s="28">
        <v>0</v>
      </c>
      <c r="G14" s="36">
        <v>0</v>
      </c>
      <c r="H14" s="35">
        <v>0</v>
      </c>
      <c r="I14" s="46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46">
        <f t="shared" ref="L14:L17" si="9">IF(J14=0,0,(K14/J14))</f>
        <v>0</v>
      </c>
    </row>
    <row r="15" spans="2:12" ht="21" x14ac:dyDescent="0.35">
      <c r="B15" s="1" t="s">
        <v>13</v>
      </c>
      <c r="C15" s="34">
        <v>0</v>
      </c>
      <c r="D15" s="35">
        <v>0</v>
      </c>
      <c r="E15" s="46">
        <f t="shared" si="1"/>
        <v>0</v>
      </c>
      <c r="F15" s="28">
        <v>0</v>
      </c>
      <c r="G15" s="36">
        <v>0</v>
      </c>
      <c r="H15" s="35">
        <v>0</v>
      </c>
      <c r="I15" s="46">
        <f t="shared" si="2"/>
        <v>0</v>
      </c>
      <c r="J15" s="31">
        <f t="shared" si="7"/>
        <v>0</v>
      </c>
      <c r="K15" s="30">
        <f t="shared" si="8"/>
        <v>0</v>
      </c>
      <c r="L15" s="46">
        <f t="shared" si="9"/>
        <v>0</v>
      </c>
    </row>
    <row r="16" spans="2:12" ht="21" x14ac:dyDescent="0.35">
      <c r="B16" s="1" t="s">
        <v>14</v>
      </c>
      <c r="C16" s="34">
        <v>0</v>
      </c>
      <c r="D16" s="35">
        <v>0</v>
      </c>
      <c r="E16" s="46">
        <f t="shared" si="1"/>
        <v>0</v>
      </c>
      <c r="F16" s="28">
        <v>0</v>
      </c>
      <c r="G16" s="36">
        <v>0</v>
      </c>
      <c r="H16" s="35">
        <v>0</v>
      </c>
      <c r="I16" s="46">
        <f t="shared" si="2"/>
        <v>0</v>
      </c>
      <c r="J16" s="31">
        <f t="shared" si="7"/>
        <v>0</v>
      </c>
      <c r="K16" s="30">
        <f t="shared" si="8"/>
        <v>0</v>
      </c>
      <c r="L16" s="46">
        <f t="shared" si="9"/>
        <v>0</v>
      </c>
    </row>
    <row r="17" spans="2:12" ht="21" x14ac:dyDescent="0.35">
      <c r="B17" s="1" t="s">
        <v>15</v>
      </c>
      <c r="C17" s="34">
        <v>0</v>
      </c>
      <c r="D17" s="35">
        <v>0</v>
      </c>
      <c r="E17" s="46">
        <f t="shared" si="1"/>
        <v>0</v>
      </c>
      <c r="F17" s="28">
        <v>0</v>
      </c>
      <c r="G17" s="36">
        <v>0</v>
      </c>
      <c r="H17" s="37">
        <v>0</v>
      </c>
      <c r="I17" s="46">
        <f t="shared" si="2"/>
        <v>0</v>
      </c>
      <c r="J17" s="31">
        <f t="shared" si="7"/>
        <v>0</v>
      </c>
      <c r="K17" s="30">
        <f t="shared" si="8"/>
        <v>0</v>
      </c>
      <c r="L17" s="46">
        <f t="shared" si="9"/>
        <v>0</v>
      </c>
    </row>
    <row r="18" spans="2:12" ht="21" x14ac:dyDescent="0.35">
      <c r="B18" s="1" t="s">
        <v>16</v>
      </c>
      <c r="C18" s="34">
        <v>0</v>
      </c>
      <c r="D18" s="35">
        <v>0</v>
      </c>
      <c r="E18" s="46">
        <f t="shared" si="1"/>
        <v>0</v>
      </c>
      <c r="F18" s="28">
        <v>0</v>
      </c>
      <c r="G18" s="36">
        <v>1586.528</v>
      </c>
      <c r="H18" s="37">
        <v>81908.19</v>
      </c>
      <c r="I18" s="46">
        <f t="shared" si="2"/>
        <v>51.627320791060733</v>
      </c>
      <c r="J18" s="31">
        <f t="shared" ref="J18:J19" si="10">+C18+G18</f>
        <v>1586.528</v>
      </c>
      <c r="K18" s="30">
        <f t="shared" ref="K18:K19" si="11">+D18+F18+H18</f>
        <v>81908.19</v>
      </c>
      <c r="L18" s="46">
        <f t="shared" ref="L18:L19" si="12">IF(J18=0,0,(K18/J18))</f>
        <v>51.627320791060733</v>
      </c>
    </row>
    <row r="19" spans="2:12" ht="21.75" thickBot="1" x14ac:dyDescent="0.4">
      <c r="B19" s="1" t="s">
        <v>17</v>
      </c>
      <c r="C19" s="40">
        <v>0</v>
      </c>
      <c r="D19" s="41">
        <v>0</v>
      </c>
      <c r="E19" s="46">
        <f t="shared" si="1"/>
        <v>0</v>
      </c>
      <c r="F19" s="28">
        <v>0</v>
      </c>
      <c r="G19" s="42">
        <v>84</v>
      </c>
      <c r="H19" s="41">
        <v>0</v>
      </c>
      <c r="I19" s="46">
        <f t="shared" si="2"/>
        <v>0</v>
      </c>
      <c r="J19" s="31">
        <f t="shared" si="10"/>
        <v>84</v>
      </c>
      <c r="K19" s="30">
        <f t="shared" si="11"/>
        <v>0</v>
      </c>
      <c r="L19" s="46">
        <f t="shared" si="12"/>
        <v>0</v>
      </c>
    </row>
    <row r="20" spans="2:12" ht="27" customHeight="1" thickBot="1" x14ac:dyDescent="0.4">
      <c r="B20" s="9" t="s">
        <v>22</v>
      </c>
      <c r="C20" s="8">
        <f>SUM(C8:C19)</f>
        <v>0</v>
      </c>
      <c r="D20" s="10">
        <f>SUM(D8:D19)</f>
        <v>0</v>
      </c>
      <c r="E20" s="10">
        <f>IF(C20=0,0,(D20/C20))</f>
        <v>0</v>
      </c>
      <c r="F20" s="10">
        <f>SUM(F8:F19)</f>
        <v>0</v>
      </c>
      <c r="G20" s="7">
        <f>SUM(G8:G19)</f>
        <v>31768.52</v>
      </c>
      <c r="H20" s="11">
        <f>SUM(H8:H19)</f>
        <v>2514864.7190000005</v>
      </c>
      <c r="I20" s="11">
        <f>IF(G20=0,0,(H20/G20))</f>
        <v>79.162161756355047</v>
      </c>
      <c r="J20" s="13">
        <f>SUM(J8:J19)</f>
        <v>31768.52</v>
      </c>
      <c r="K20" s="14">
        <f t="shared" ref="K20" si="13">SUM(K8:K19)</f>
        <v>2514864.7190000005</v>
      </c>
      <c r="L20" s="15">
        <f>IF(J20=0,0,(K20/J20))</f>
        <v>79.162161756355047</v>
      </c>
    </row>
    <row r="21" spans="2:12" ht="38.25" customHeight="1" x14ac:dyDescent="0.35">
      <c r="B21" s="47" t="s">
        <v>25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60.75" customHeight="1" x14ac:dyDescent="0.35">
      <c r="B22" s="47" t="s">
        <v>28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tabSelected="1" zoomScale="90" zoomScaleNormal="90" workbookViewId="0">
      <selection activeCell="J24" sqref="J24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0" t="s">
        <v>19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23.25" x14ac:dyDescent="0.35">
      <c r="B3" s="66" t="s">
        <v>18</v>
      </c>
      <c r="C3" s="67"/>
      <c r="D3" s="67"/>
      <c r="E3" s="67"/>
      <c r="F3" s="67"/>
      <c r="G3" s="67"/>
      <c r="H3" s="67"/>
      <c r="I3" s="67"/>
      <c r="J3" s="67"/>
      <c r="K3" s="68"/>
    </row>
    <row r="4" spans="2:11" ht="23.25" x14ac:dyDescent="0.35">
      <c r="B4" s="53" t="s">
        <v>27</v>
      </c>
      <c r="C4" s="54"/>
      <c r="D4" s="54"/>
      <c r="E4" s="54"/>
      <c r="F4" s="54"/>
      <c r="G4" s="54"/>
      <c r="H4" s="54"/>
      <c r="I4" s="54"/>
      <c r="J4" s="54"/>
      <c r="K4" s="55"/>
    </row>
    <row r="5" spans="2:11" ht="24" thickBot="1" x14ac:dyDescent="0.4">
      <c r="B5" s="71" t="s">
        <v>20</v>
      </c>
      <c r="C5" s="70"/>
      <c r="D5" s="70"/>
      <c r="E5" s="70"/>
      <c r="F5" s="70"/>
      <c r="G5" s="70"/>
      <c r="H5" s="70"/>
      <c r="I5" s="70"/>
      <c r="J5" s="70"/>
      <c r="K5" s="72"/>
    </row>
    <row r="6" spans="2:11" ht="21.75" thickBot="1" x14ac:dyDescent="0.4">
      <c r="B6" s="48" t="s">
        <v>3</v>
      </c>
      <c r="C6" s="69" t="s">
        <v>0</v>
      </c>
      <c r="D6" s="69"/>
      <c r="E6" s="69"/>
      <c r="F6" s="60" t="s">
        <v>1</v>
      </c>
      <c r="G6" s="61"/>
      <c r="H6" s="62"/>
      <c r="I6" s="63" t="s">
        <v>2</v>
      </c>
      <c r="J6" s="64"/>
      <c r="K6" s="65"/>
    </row>
    <row r="7" spans="2:11" ht="42.75" customHeight="1" thickBot="1" x14ac:dyDescent="0.3">
      <c r="B7" s="49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45">
        <f>IF(C8=0,0,(D8/C8))</f>
        <v>0</v>
      </c>
      <c r="F8" s="23">
        <v>24639.66</v>
      </c>
      <c r="G8" s="21">
        <v>559025.51450000005</v>
      </c>
      <c r="H8" s="45">
        <f>IF(F8=0,0,(G8/F8))</f>
        <v>22.68803686820354</v>
      </c>
      <c r="I8" s="25">
        <f>+C8+F8</f>
        <v>24639.66</v>
      </c>
      <c r="J8" s="24">
        <f>+D8+G8</f>
        <v>559025.51450000005</v>
      </c>
      <c r="K8" s="45">
        <f>IF(I8=0,0,(J8/I8))</f>
        <v>22.68803686820354</v>
      </c>
    </row>
    <row r="9" spans="2:11" ht="21" x14ac:dyDescent="0.35">
      <c r="B9" s="1" t="s">
        <v>7</v>
      </c>
      <c r="C9" s="26">
        <v>0</v>
      </c>
      <c r="D9" s="27">
        <v>0</v>
      </c>
      <c r="E9" s="46">
        <f t="shared" ref="E9:E19" si="0">IF(C9=0,0,(D9/C9))</f>
        <v>0</v>
      </c>
      <c r="F9" s="29">
        <v>11182.058000000001</v>
      </c>
      <c r="G9" s="27">
        <v>755285.31900000013</v>
      </c>
      <c r="H9" s="46">
        <f t="shared" ref="H9:H19" si="1">IF(F9=0,0,(G9/F9))</f>
        <v>67.544392901557131</v>
      </c>
      <c r="I9" s="31">
        <f t="shared" ref="I9:J10" si="2">+C9+F9</f>
        <v>11182.058000000001</v>
      </c>
      <c r="J9" s="30">
        <f t="shared" si="2"/>
        <v>755285.31900000013</v>
      </c>
      <c r="K9" s="46">
        <f t="shared" ref="K9:K10" si="3">IF(I9=0,0,(J9/I9))</f>
        <v>67.544392901557131</v>
      </c>
    </row>
    <row r="10" spans="2:11" ht="21" x14ac:dyDescent="0.35">
      <c r="B10" s="1" t="s">
        <v>8</v>
      </c>
      <c r="C10" s="26">
        <v>0</v>
      </c>
      <c r="D10" s="27">
        <v>0</v>
      </c>
      <c r="E10" s="46">
        <f t="shared" si="0"/>
        <v>0</v>
      </c>
      <c r="F10" s="29">
        <v>3309.7200000000003</v>
      </c>
      <c r="G10" s="27">
        <v>221123.04400000002</v>
      </c>
      <c r="H10" s="46">
        <f t="shared" si="1"/>
        <v>66.810196632947807</v>
      </c>
      <c r="I10" s="31">
        <f t="shared" si="2"/>
        <v>3309.7200000000003</v>
      </c>
      <c r="J10" s="30">
        <f t="shared" si="2"/>
        <v>221123.04400000002</v>
      </c>
      <c r="K10" s="46">
        <f t="shared" si="3"/>
        <v>66.810196632947807</v>
      </c>
    </row>
    <row r="11" spans="2:11" ht="21" x14ac:dyDescent="0.35">
      <c r="B11" s="1" t="s">
        <v>9</v>
      </c>
      <c r="C11" s="26">
        <v>0</v>
      </c>
      <c r="D11" s="27">
        <v>0</v>
      </c>
      <c r="E11" s="46">
        <f t="shared" si="0"/>
        <v>0</v>
      </c>
      <c r="F11" s="29">
        <v>4242.1490000000003</v>
      </c>
      <c r="G11" s="27">
        <v>292927.59599999996</v>
      </c>
      <c r="H11" s="46">
        <f t="shared" si="1"/>
        <v>69.051699032730795</v>
      </c>
      <c r="I11" s="31">
        <f t="shared" ref="I11:I13" si="4">+C11+F11</f>
        <v>4242.1490000000003</v>
      </c>
      <c r="J11" s="30">
        <f t="shared" ref="J11:J13" si="5">+D11+G11</f>
        <v>292927.59599999996</v>
      </c>
      <c r="K11" s="46">
        <f t="shared" ref="K11:K13" si="6">IF(I11=0,0,(J11/I11))</f>
        <v>69.051699032730795</v>
      </c>
    </row>
    <row r="12" spans="2:11" ht="21" x14ac:dyDescent="0.35">
      <c r="B12" s="1" t="s">
        <v>10</v>
      </c>
      <c r="C12" s="26">
        <v>0</v>
      </c>
      <c r="D12" s="27">
        <v>0</v>
      </c>
      <c r="E12" s="46">
        <f t="shared" si="0"/>
        <v>0</v>
      </c>
      <c r="F12" s="29">
        <v>19354.383999999998</v>
      </c>
      <c r="G12" s="27">
        <v>627281.19334999996</v>
      </c>
      <c r="H12" s="46">
        <f t="shared" si="1"/>
        <v>32.410289748823836</v>
      </c>
      <c r="I12" s="31">
        <f t="shared" si="4"/>
        <v>19354.383999999998</v>
      </c>
      <c r="J12" s="30">
        <f t="shared" si="5"/>
        <v>627281.19334999996</v>
      </c>
      <c r="K12" s="46">
        <f t="shared" si="6"/>
        <v>32.410289748823836</v>
      </c>
    </row>
    <row r="13" spans="2:11" ht="21" x14ac:dyDescent="0.35">
      <c r="B13" s="1" t="s">
        <v>11</v>
      </c>
      <c r="C13" s="38">
        <v>0</v>
      </c>
      <c r="D13" s="35">
        <v>0</v>
      </c>
      <c r="E13" s="46">
        <f t="shared" si="0"/>
        <v>0</v>
      </c>
      <c r="F13" s="36">
        <v>30814.338999999996</v>
      </c>
      <c r="G13" s="35">
        <v>487607.54454999999</v>
      </c>
      <c r="H13" s="46">
        <f t="shared" si="1"/>
        <v>15.824046868245334</v>
      </c>
      <c r="I13" s="31">
        <f t="shared" si="4"/>
        <v>30814.338999999996</v>
      </c>
      <c r="J13" s="30">
        <f t="shared" si="5"/>
        <v>487607.54454999999</v>
      </c>
      <c r="K13" s="46">
        <f t="shared" si="6"/>
        <v>15.824046868245334</v>
      </c>
    </row>
    <row r="14" spans="2:11" ht="21" x14ac:dyDescent="0.35">
      <c r="B14" s="1" t="s">
        <v>12</v>
      </c>
      <c r="C14" s="38">
        <v>2051.1099999999997</v>
      </c>
      <c r="D14" s="35">
        <v>79449.162360000017</v>
      </c>
      <c r="E14" s="46">
        <f t="shared" si="0"/>
        <v>38.734715524764653</v>
      </c>
      <c r="F14" s="36">
        <v>8015.2809999999999</v>
      </c>
      <c r="G14" s="35">
        <v>267304.43524000002</v>
      </c>
      <c r="H14" s="46">
        <f t="shared" si="1"/>
        <v>33.349352972154065</v>
      </c>
      <c r="I14" s="31">
        <f t="shared" ref="I14:I19" si="7">+C14+F14</f>
        <v>10066.391</v>
      </c>
      <c r="J14" s="30">
        <f t="shared" ref="J14:J19" si="8">+D14+G14</f>
        <v>346753.59760000004</v>
      </c>
      <c r="K14" s="46">
        <f t="shared" ref="K14:K19" si="9">IF(I14=0,0,(J14/I14))</f>
        <v>34.446664907015837</v>
      </c>
    </row>
    <row r="15" spans="2:11" ht="21" x14ac:dyDescent="0.35">
      <c r="B15" s="1" t="s">
        <v>13</v>
      </c>
      <c r="C15" s="38">
        <v>6785.6479999999992</v>
      </c>
      <c r="D15" s="35">
        <v>385839.12393999996</v>
      </c>
      <c r="E15" s="46">
        <f t="shared" si="0"/>
        <v>56.861057918123663</v>
      </c>
      <c r="F15" s="36">
        <v>16355.305999999999</v>
      </c>
      <c r="G15" s="35">
        <v>599877.60750000004</v>
      </c>
      <c r="H15" s="46">
        <f t="shared" si="1"/>
        <v>36.677859007957423</v>
      </c>
      <c r="I15" s="31">
        <f t="shared" si="7"/>
        <v>23140.953999999998</v>
      </c>
      <c r="J15" s="30">
        <f t="shared" si="8"/>
        <v>985716.73144</v>
      </c>
      <c r="K15" s="46">
        <f t="shared" si="9"/>
        <v>42.596201152294761</v>
      </c>
    </row>
    <row r="16" spans="2:11" ht="21" x14ac:dyDescent="0.35">
      <c r="B16" s="1" t="s">
        <v>14</v>
      </c>
      <c r="C16" s="38">
        <v>2863.8040000000001</v>
      </c>
      <c r="D16" s="35">
        <v>90090.418000000005</v>
      </c>
      <c r="E16" s="46">
        <f t="shared" si="0"/>
        <v>31.458304409100624</v>
      </c>
      <c r="F16" s="36">
        <v>36335.438999999998</v>
      </c>
      <c r="G16" s="35">
        <v>788081.16714999999</v>
      </c>
      <c r="H16" s="46">
        <f t="shared" si="1"/>
        <v>21.689050382740664</v>
      </c>
      <c r="I16" s="31">
        <f t="shared" si="7"/>
        <v>39199.243000000002</v>
      </c>
      <c r="J16" s="30">
        <f t="shared" si="8"/>
        <v>878171.58514999994</v>
      </c>
      <c r="K16" s="46">
        <f t="shared" si="9"/>
        <v>22.402768980768325</v>
      </c>
    </row>
    <row r="17" spans="2:12" ht="21" x14ac:dyDescent="0.35">
      <c r="B17" s="1" t="s">
        <v>15</v>
      </c>
      <c r="C17" s="38">
        <v>1526.6700000000005</v>
      </c>
      <c r="D17" s="35">
        <v>72957.59010699208</v>
      </c>
      <c r="E17" s="46">
        <f t="shared" si="0"/>
        <v>47.78871013840061</v>
      </c>
      <c r="F17" s="36">
        <v>38975.281999999992</v>
      </c>
      <c r="G17" s="37">
        <v>1055013.1444899999</v>
      </c>
      <c r="H17" s="46">
        <f t="shared" si="1"/>
        <v>27.068775140356909</v>
      </c>
      <c r="I17" s="31">
        <f t="shared" si="7"/>
        <v>40501.95199999999</v>
      </c>
      <c r="J17" s="30">
        <f t="shared" si="8"/>
        <v>1127970.7345969919</v>
      </c>
      <c r="K17" s="46">
        <f t="shared" si="9"/>
        <v>27.849786958341962</v>
      </c>
    </row>
    <row r="18" spans="2:12" ht="21" x14ac:dyDescent="0.35">
      <c r="B18" s="1" t="s">
        <v>16</v>
      </c>
      <c r="C18" s="38">
        <v>8969.1729999999989</v>
      </c>
      <c r="D18" s="35">
        <v>566263.33229000005</v>
      </c>
      <c r="E18" s="46">
        <f t="shared" si="0"/>
        <v>63.134397373091154</v>
      </c>
      <c r="F18" s="36">
        <v>3688.8519999999999</v>
      </c>
      <c r="G18" s="35">
        <v>104529.46198999998</v>
      </c>
      <c r="H18" s="46">
        <f t="shared" si="1"/>
        <v>28.336583302881216</v>
      </c>
      <c r="I18" s="31">
        <f t="shared" si="7"/>
        <v>12658.024999999998</v>
      </c>
      <c r="J18" s="30">
        <f t="shared" si="8"/>
        <v>670792.79428000003</v>
      </c>
      <c r="K18" s="46">
        <f t="shared" si="9"/>
        <v>52.993479968636507</v>
      </c>
    </row>
    <row r="19" spans="2:12" ht="21.75" thickBot="1" x14ac:dyDescent="0.4">
      <c r="B19" s="1" t="s">
        <v>17</v>
      </c>
      <c r="C19" s="43">
        <v>14708.042000000001</v>
      </c>
      <c r="D19" s="35">
        <v>954179.48764999968</v>
      </c>
      <c r="E19" s="46">
        <f t="shared" si="0"/>
        <v>64.874677924498698</v>
      </c>
      <c r="F19" s="42">
        <v>411.67900000000009</v>
      </c>
      <c r="G19" s="41">
        <v>2968.1839599999994</v>
      </c>
      <c r="H19" s="46">
        <f t="shared" si="1"/>
        <v>7.2099474590639767</v>
      </c>
      <c r="I19" s="31">
        <f t="shared" si="7"/>
        <v>15119.721000000001</v>
      </c>
      <c r="J19" s="30">
        <f t="shared" si="8"/>
        <v>957147.67160999973</v>
      </c>
      <c r="K19" s="46">
        <f t="shared" si="9"/>
        <v>63.30458555485248</v>
      </c>
    </row>
    <row r="20" spans="2:12" ht="27" customHeight="1" thickBot="1" x14ac:dyDescent="0.4">
      <c r="B20" s="9" t="s">
        <v>22</v>
      </c>
      <c r="C20" s="18">
        <f>SUM(C8:C19)</f>
        <v>36904.447</v>
      </c>
      <c r="D20" s="17">
        <f>SUM(D8:D19)</f>
        <v>2148779.1143469918</v>
      </c>
      <c r="E20" s="17">
        <f>+IF(C20=0,0,C20/D20)</f>
        <v>1.7174611738170753E-2</v>
      </c>
      <c r="F20" s="7">
        <f>SUM(F8:F19)</f>
        <v>197324.14900000003</v>
      </c>
      <c r="G20" s="11">
        <f>SUM(G8:G19)</f>
        <v>5761024.2117299996</v>
      </c>
      <c r="H20" s="11">
        <f>+IF(F20=0,0,F20/G20)</f>
        <v>3.4251574329132152E-2</v>
      </c>
      <c r="I20" s="39">
        <f>SUM(I8:I19)</f>
        <v>234228.59599999996</v>
      </c>
      <c r="J20" s="14">
        <f t="shared" ref="J20" si="10">SUM(J8:J19)</f>
        <v>7909803.3260769919</v>
      </c>
      <c r="K20" s="15">
        <f t="shared" ref="K20" si="11">IF(I20=0,0,(J20/I20))</f>
        <v>33.76958860342139</v>
      </c>
    </row>
    <row r="21" spans="2:12" ht="38.25" customHeight="1" x14ac:dyDescent="0.35">
      <c r="B21" s="47" t="s">
        <v>26</v>
      </c>
      <c r="C21" s="47"/>
      <c r="D21" s="47"/>
      <c r="E21" s="47"/>
      <c r="F21" s="47"/>
      <c r="G21" s="47"/>
      <c r="H21" s="47"/>
      <c r="I21" s="47"/>
      <c r="J21" s="47"/>
      <c r="K21" s="47"/>
    </row>
    <row r="22" spans="2:12" ht="48.75" customHeight="1" x14ac:dyDescent="0.35">
      <c r="B22" s="47" t="s">
        <v>28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10">
    <mergeCell ref="B21:K21"/>
    <mergeCell ref="B2:K2"/>
    <mergeCell ref="B3:K3"/>
    <mergeCell ref="B4:K4"/>
    <mergeCell ref="B5:K5"/>
    <mergeCell ref="B6:B7"/>
    <mergeCell ref="C6:E6"/>
    <mergeCell ref="F6:H6"/>
    <mergeCell ref="I6:K6"/>
    <mergeCell ref="B22:L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235CB-D5E1-4319-95A4-0C487FA7DB45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2020-05-14T20:18:12Z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