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lva\Documents\1. COMERCIALIZACION MAYORISTA\5.  INFORME DE MERCADO\2018\"/>
    </mc:Choice>
  </mc:AlternateContent>
  <bookViews>
    <workbookView xWindow="120" yWindow="180" windowWidth="19440" windowHeight="7965" activeTab="1"/>
  </bookViews>
  <sheets>
    <sheet name="IMPORTACIONES" sheetId="1" r:id="rId1"/>
    <sheet name="EXPORTACIONES" sheetId="3" r:id="rId2"/>
  </sheets>
  <calcPr calcId="162913"/>
</workbook>
</file>

<file path=xl/calcChain.xml><?xml version="1.0" encoding="utf-8"?>
<calcChain xmlns="http://schemas.openxmlformats.org/spreadsheetml/2006/main">
  <c r="E14" i="3" l="1"/>
  <c r="E15" i="3"/>
  <c r="E16" i="3"/>
  <c r="E17" i="3"/>
  <c r="E18" i="3"/>
  <c r="E19" i="3"/>
  <c r="H19" i="3"/>
  <c r="H18" i="3"/>
  <c r="H17" i="3"/>
  <c r="H16" i="3"/>
  <c r="H15" i="3"/>
  <c r="H14" i="3"/>
  <c r="H13" i="3"/>
  <c r="H12" i="3"/>
  <c r="H11" i="3"/>
  <c r="H10" i="3"/>
  <c r="H9" i="3"/>
  <c r="H8" i="3"/>
  <c r="E13" i="3"/>
  <c r="E12" i="3"/>
  <c r="E11" i="3"/>
  <c r="E10" i="3"/>
  <c r="E9" i="3"/>
  <c r="E8" i="3"/>
  <c r="K19" i="1"/>
  <c r="I19" i="1"/>
  <c r="I18" i="1"/>
  <c r="I17" i="1"/>
  <c r="I16" i="1"/>
  <c r="I15" i="1"/>
  <c r="I14" i="1"/>
  <c r="I13" i="1"/>
  <c r="I12" i="1"/>
  <c r="I11" i="1"/>
  <c r="I10" i="1"/>
  <c r="I9" i="1"/>
  <c r="I8" i="1"/>
  <c r="E19" i="1"/>
  <c r="E18" i="1"/>
  <c r="E17" i="1"/>
  <c r="E16" i="1"/>
  <c r="E15" i="1"/>
  <c r="E14" i="1"/>
  <c r="E13" i="1"/>
  <c r="E12" i="1"/>
  <c r="E11" i="1"/>
  <c r="E10" i="1"/>
  <c r="E9" i="1"/>
  <c r="E8" i="1"/>
  <c r="I14" i="3" l="1"/>
  <c r="J14" i="3"/>
  <c r="I15" i="3"/>
  <c r="J15" i="3"/>
  <c r="I16" i="3"/>
  <c r="J16" i="3"/>
  <c r="I17" i="3"/>
  <c r="J17" i="3"/>
  <c r="I18" i="3"/>
  <c r="J18" i="3"/>
  <c r="I19" i="3"/>
  <c r="J19" i="3"/>
  <c r="J18" i="1"/>
  <c r="K18" i="1"/>
  <c r="J19" i="1"/>
  <c r="L19" i="1" s="1"/>
  <c r="K17" i="1"/>
  <c r="J17" i="1"/>
  <c r="L17" i="1" s="1"/>
  <c r="K16" i="1"/>
  <c r="J16" i="1"/>
  <c r="L16" i="1" s="1"/>
  <c r="K15" i="1"/>
  <c r="J15" i="1"/>
  <c r="L15" i="1" s="1"/>
  <c r="K14" i="1"/>
  <c r="J14" i="1"/>
  <c r="L14" i="1" s="1"/>
  <c r="K19" i="3" l="1"/>
  <c r="K17" i="3"/>
  <c r="K15" i="3"/>
  <c r="K18" i="3"/>
  <c r="K16" i="3"/>
  <c r="K14" i="3"/>
  <c r="L18" i="1"/>
  <c r="I11" i="3"/>
  <c r="J11" i="3"/>
  <c r="I12" i="3"/>
  <c r="J12" i="3"/>
  <c r="I13" i="3"/>
  <c r="J13" i="3"/>
  <c r="K10" i="1"/>
  <c r="J11" i="1"/>
  <c r="K11" i="1"/>
  <c r="J12" i="1"/>
  <c r="K12" i="1"/>
  <c r="J13" i="1"/>
  <c r="L13" i="1" s="1"/>
  <c r="K13" i="1"/>
  <c r="K12" i="3" l="1"/>
  <c r="K11" i="3"/>
  <c r="L12" i="1"/>
  <c r="L11" i="1"/>
  <c r="K13" i="3"/>
  <c r="K9" i="1" l="1"/>
  <c r="K8" i="1"/>
  <c r="F20" i="1"/>
  <c r="K20" i="1" l="1"/>
  <c r="G20" i="3" l="1"/>
  <c r="F20" i="3"/>
  <c r="D20" i="3"/>
  <c r="E20" i="3" s="1"/>
  <c r="C20" i="3"/>
  <c r="J10" i="3"/>
  <c r="I10" i="3"/>
  <c r="K10" i="3" s="1"/>
  <c r="J9" i="3"/>
  <c r="I9" i="3"/>
  <c r="J8" i="3"/>
  <c r="I8" i="3"/>
  <c r="K8" i="3" s="1"/>
  <c r="H20" i="1"/>
  <c r="G20" i="1"/>
  <c r="D20" i="1"/>
  <c r="C20" i="1"/>
  <c r="E20" i="1" s="1"/>
  <c r="J9" i="1"/>
  <c r="L9" i="1" s="1"/>
  <c r="J10" i="1"/>
  <c r="L10" i="1" s="1"/>
  <c r="J8" i="1"/>
  <c r="L8" i="1" s="1"/>
  <c r="I20" i="1" l="1"/>
  <c r="H20" i="3"/>
  <c r="K9" i="3"/>
  <c r="J20" i="1"/>
  <c r="L20" i="1" s="1"/>
  <c r="J20" i="3"/>
  <c r="I20" i="3"/>
  <c r="K20" i="3" s="1"/>
</calcChain>
</file>

<file path=xl/sharedStrings.xml><?xml version="1.0" encoding="utf-8"?>
<sst xmlns="http://schemas.openxmlformats.org/spreadsheetml/2006/main" count="65" uniqueCount="29">
  <si>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</si>
  <si>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</si>
  <si>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</si>
  <si>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</si>
  <si>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</si>
  <si>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</si>
  <si>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</si>
  <si>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</si>
  <si>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</si>
  <si>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</si>
  <si>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</si>
  <si>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</si>
  <si>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</si>
  <si>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</si>
  <si>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</si>
  <si>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</si>
  <si>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</si>
  <si>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</si>
  <si>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</si>
  <si>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</si>
  <si>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</si>
  <si>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</si>
  <si>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</si>
  <si>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</si>
  <si>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</si>
  <si>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</si>
  <si>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</si>
  <si>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 xml:space="preserve"> Se publica esta información según requerimiento del Artículo No.21 RESOLUCIÓN RJD-036-2013 Reglamento de Armonización Regulatoria de ARESEP.</t>
    </r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</si>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</sst>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[$$-409]#,##0.00"/>
    <numFmt numFmtId="167" formatCode="_-* #,##0.00\ _€_-;\-* #,##0.00\ _€_-;_-* &quot;-&quot;??\ _€_-;_-@_-"/>
    <numFmt numFmtId="168" formatCode="&quot;$&quot;#,##0\ ;\(&quot;$&quot;#,##0\)"/>
    <numFmt numFmtId="169" formatCode="_-* #,##0.00\ &quot;Pts&quot;_-;\-* #,##0.00\ &quot;Pts&quot;_-;_-* &quot;-&quot;??\ &quot;Pts&quot;_-;_-@_-"/>
    <numFmt numFmtId="170" formatCode="[$$-2C0A]\ #,##0.00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  <fill>
      <patternFill patternType="solid">
        <fgColor rgb="FF008E4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5" applyNumberFormat="0" applyAlignment="0" applyProtection="0"/>
    <xf numFmtId="0" fontId="15" fillId="7" borderId="16" applyNumberFormat="0" applyAlignment="0" applyProtection="0"/>
    <xf numFmtId="0" fontId="16" fillId="7" borderId="15" applyNumberFormat="0" applyAlignment="0" applyProtection="0"/>
    <xf numFmtId="0" fontId="17" fillId="0" borderId="17" applyNumberFormat="0" applyFill="0" applyAlignment="0" applyProtection="0"/>
    <xf numFmtId="0" fontId="18" fillId="8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0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0" borderId="0"/>
    <xf numFmtId="0" fontId="6" fillId="0" borderId="0"/>
    <xf numFmtId="165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165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9" borderId="19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165" fontId="6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167" fontId="6" fillId="0" borderId="0" applyFont="0" applyFill="0" applyBorder="0" applyAlignment="0" applyProtection="0"/>
    <xf numFmtId="0" fontId="25" fillId="0" borderId="0"/>
    <xf numFmtId="0" fontId="6" fillId="9" borderId="19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6" fontId="6" fillId="0" borderId="0"/>
    <xf numFmtId="166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164" fontId="25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 vertical="center"/>
    </xf>
    <xf numFmtId="4" fontId="24" fillId="37" borderId="29" xfId="0" applyNumberFormat="1" applyFont="1" applyFill="1" applyBorder="1" applyAlignment="1">
      <alignment horizontal="right"/>
    </xf>
    <xf numFmtId="4" fontId="24" fillId="35" borderId="29" xfId="0" applyNumberFormat="1" applyFont="1" applyFill="1" applyBorder="1" applyAlignment="1">
      <alignment horizontal="right"/>
    </xf>
    <xf numFmtId="0" fontId="5" fillId="0" borderId="28" xfId="0" applyFont="1" applyFill="1" applyBorder="1"/>
    <xf numFmtId="170" fontId="24" fillId="35" borderId="29" xfId="0" applyNumberFormat="1" applyFont="1" applyFill="1" applyBorder="1" applyAlignment="1">
      <alignment horizontal="right"/>
    </xf>
    <xf numFmtId="170" fontId="24" fillId="37" borderId="29" xfId="0" applyNumberFormat="1" applyFont="1" applyFill="1" applyBorder="1" applyAlignment="1">
      <alignment horizontal="right"/>
    </xf>
    <xf numFmtId="0" fontId="2" fillId="38" borderId="7" xfId="0" applyFont="1" applyFill="1" applyBorder="1" applyAlignment="1">
      <alignment horizontal="center" vertical="center"/>
    </xf>
    <xf numFmtId="4" fontId="24" fillId="38" borderId="29" xfId="0" applyNumberFormat="1" applyFont="1" applyFill="1" applyBorder="1" applyAlignment="1">
      <alignment horizontal="right"/>
    </xf>
    <xf numFmtId="170" fontId="24" fillId="38" borderId="29" xfId="0" applyNumberFormat="1" applyFont="1" applyFill="1" applyBorder="1" applyAlignment="1">
      <alignment horizontal="right"/>
    </xf>
    <xf numFmtId="170" fontId="24" fillId="38" borderId="30" xfId="0" applyNumberFormat="1" applyFont="1" applyFill="1" applyBorder="1" applyAlignment="1">
      <alignment horizontal="right"/>
    </xf>
    <xf numFmtId="0" fontId="2" fillId="41" borderId="8" xfId="0" applyFont="1" applyFill="1" applyBorder="1" applyAlignment="1">
      <alignment horizontal="center" vertical="center"/>
    </xf>
    <xf numFmtId="170" fontId="24" fillId="41" borderId="29" xfId="0" applyNumberFormat="1" applyFont="1" applyFill="1" applyBorder="1" applyAlignment="1">
      <alignment horizontal="right"/>
    </xf>
    <xf numFmtId="4" fontId="24" fillId="41" borderId="29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1" borderId="22" xfId="33" applyNumberFormat="1" applyFont="1" applyFill="1" applyBorder="1" applyAlignment="1">
      <alignment horizontal="right"/>
    </xf>
    <xf numFmtId="4" fontId="33" fillId="0" borderId="25" xfId="33" applyNumberFormat="1" applyFont="1" applyFill="1" applyBorder="1" applyAlignment="1">
      <alignment horizontal="right"/>
    </xf>
    <xf numFmtId="4" fontId="33" fillId="0" borderId="25" xfId="33" applyNumberFormat="1" applyFont="1" applyBorder="1" applyAlignment="1">
      <alignment horizontal="right"/>
    </xf>
    <xf numFmtId="4" fontId="33" fillId="37" borderId="25" xfId="33" applyNumberFormat="1" applyFont="1" applyFill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38" borderId="25" xfId="0" applyNumberFormat="1" applyFont="1" applyFill="1" applyBorder="1" applyAlignment="1">
      <alignment horizontal="right"/>
    </xf>
    <xf numFmtId="4" fontId="33" fillId="41" borderId="23" xfId="33" applyNumberFormat="1" applyFont="1" applyFill="1" applyBorder="1" applyAlignment="1">
      <alignment horizontal="right"/>
    </xf>
    <xf numFmtId="4" fontId="33" fillId="0" borderId="21" xfId="33" applyNumberFormat="1" applyFont="1" applyFill="1" applyBorder="1" applyAlignment="1">
      <alignment horizontal="right"/>
    </xf>
    <xf numFmtId="4" fontId="33" fillId="0" borderId="21" xfId="33" applyNumberFormat="1" applyFont="1" applyBorder="1" applyAlignment="1">
      <alignment horizontal="right"/>
    </xf>
    <xf numFmtId="4" fontId="33" fillId="37" borderId="21" xfId="33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38" borderId="21" xfId="0" applyNumberFormat="1" applyFont="1" applyFill="1" applyBorder="1" applyAlignment="1">
      <alignment horizontal="right"/>
    </xf>
    <xf numFmtId="4" fontId="33" fillId="35" borderId="22" xfId="33" applyNumberFormat="1" applyFont="1" applyFill="1" applyBorder="1" applyAlignment="1">
      <alignment horizontal="right"/>
    </xf>
    <xf numFmtId="4" fontId="33" fillId="35" borderId="23" xfId="33" applyNumberFormat="1" applyFont="1" applyFill="1" applyBorder="1" applyAlignment="1">
      <alignment horizontal="right"/>
    </xf>
    <xf numFmtId="4" fontId="34" fillId="35" borderId="23" xfId="33" applyNumberFormat="1" applyFont="1" applyFill="1" applyBorder="1" applyAlignment="1">
      <alignment horizontal="right"/>
    </xf>
    <xf numFmtId="4" fontId="34" fillId="0" borderId="21" xfId="33" applyNumberFormat="1" applyFont="1" applyFill="1" applyBorder="1" applyAlignment="1">
      <alignment horizontal="right"/>
    </xf>
    <xf numFmtId="4" fontId="34" fillId="41" borderId="23" xfId="33" applyNumberFormat="1" applyFont="1" applyFill="1" applyBorder="1" applyAlignment="1">
      <alignment horizontal="right"/>
    </xf>
    <xf numFmtId="165" fontId="24" fillId="38" borderId="29" xfId="154" applyNumberFormat="1" applyFont="1" applyFill="1" applyBorder="1" applyAlignment="1">
      <alignment horizontal="right"/>
    </xf>
    <xf numFmtId="4" fontId="34" fillId="35" borderId="27" xfId="0" applyNumberFormat="1" applyFont="1" applyFill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0" fontId="5" fillId="36" borderId="3" xfId="0" applyFont="1" applyFill="1" applyBorder="1" applyAlignment="1">
      <alignment horizontal="center"/>
    </xf>
    <xf numFmtId="4" fontId="33" fillId="0" borderId="31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6" borderId="3" xfId="0" applyFont="1" applyFill="1" applyBorder="1" applyAlignment="1">
      <alignment horizontal="center"/>
    </xf>
    <xf numFmtId="0" fontId="5" fillId="34" borderId="2" xfId="0" applyFont="1" applyFill="1" applyBorder="1" applyAlignment="1">
      <alignment horizontal="center"/>
    </xf>
    <xf numFmtId="0" fontId="5" fillId="34" borderId="3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40" borderId="2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0" fontId="5" fillId="4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39" borderId="3" xfId="0" applyFont="1" applyFill="1" applyBorder="1" applyAlignment="1">
      <alignment horizontal="center"/>
    </xf>
    <xf numFmtId="0" fontId="4" fillId="42" borderId="5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4" fillId="42" borderId="6" xfId="0" applyFont="1" applyFill="1" applyBorder="1" applyAlignment="1">
      <alignment horizontal="center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8E40"/>
      <color rgb="FF00A249"/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137587</xdr:colOff>
      <xdr:row>1</xdr:row>
      <xdr:rowOff>105833</xdr:rowOff>
    </xdr:from>
    <xdr:to>
      <xdr:col>3</xdr:col>
      <xdr:colOff>111133</xdr:colOff>
      <xdr:row>1</xdr:row>
      <xdr:rowOff>645584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087" y="306916"/>
          <a:ext cx="2069046" cy="539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126999</xdr:colOff>
      <xdr:row>1</xdr:row>
      <xdr:rowOff>137583</xdr:rowOff>
    </xdr:from>
    <xdr:to>
      <xdr:col>3</xdr:col>
      <xdr:colOff>100545</xdr:colOff>
      <xdr:row>1</xdr:row>
      <xdr:rowOff>677334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99" y="338666"/>
          <a:ext cx="2069046" cy="53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zoomScale="90" zoomScaleNormal="90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46" t="s">
        <v>19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2" ht="23.25" x14ac:dyDescent="0.35">
      <c r="B3" s="62" t="s">
        <v>18</v>
      </c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2:12" ht="23.25" x14ac:dyDescent="0.35">
      <c r="B4" s="49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2:12" ht="24" thickBot="1" x14ac:dyDescent="0.4">
      <c r="B5" s="52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2:12" ht="21.75" thickBot="1" x14ac:dyDescent="0.4">
      <c r="B6" s="44" t="s">
        <v>3</v>
      </c>
      <c r="C6" s="55" t="s">
        <v>0</v>
      </c>
      <c r="D6" s="55"/>
      <c r="E6" s="55"/>
      <c r="F6" s="40"/>
      <c r="G6" s="56" t="s">
        <v>1</v>
      </c>
      <c r="H6" s="57"/>
      <c r="I6" s="58"/>
      <c r="J6" s="59" t="s">
        <v>2</v>
      </c>
      <c r="K6" s="60"/>
      <c r="L6" s="61"/>
    </row>
    <row r="7" spans="2:12" ht="42.75" customHeight="1" thickBot="1" x14ac:dyDescent="0.3">
      <c r="B7" s="45"/>
      <c r="C7" s="5" t="s">
        <v>23</v>
      </c>
      <c r="D7" s="2" t="s">
        <v>4</v>
      </c>
      <c r="E7" s="19" t="s">
        <v>21</v>
      </c>
      <c r="F7" s="3" t="s">
        <v>24</v>
      </c>
      <c r="G7" s="6" t="s">
        <v>23</v>
      </c>
      <c r="H7" s="2" t="s">
        <v>4</v>
      </c>
      <c r="I7" s="4" t="s">
        <v>21</v>
      </c>
      <c r="J7" s="12" t="s">
        <v>23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0</v>
      </c>
      <c r="D8" s="21">
        <v>0</v>
      </c>
      <c r="E8" s="41">
        <f>IF(C8=0,0,(D8/C8))</f>
        <v>0</v>
      </c>
      <c r="F8" s="22">
        <v>0</v>
      </c>
      <c r="G8" s="23">
        <v>0.9</v>
      </c>
      <c r="H8" s="21">
        <v>0</v>
      </c>
      <c r="I8" s="41">
        <f>IF(G8=0,0,(H8/G8))</f>
        <v>0</v>
      </c>
      <c r="J8" s="25">
        <f>+C8+G8</f>
        <v>0.9</v>
      </c>
      <c r="K8" s="24">
        <f>+D8+F8+H8</f>
        <v>0</v>
      </c>
      <c r="L8" s="41">
        <f>IF(J8=0,0,(K8/J8))</f>
        <v>0</v>
      </c>
    </row>
    <row r="9" spans="2:12" ht="21" x14ac:dyDescent="0.35">
      <c r="B9" s="1" t="s">
        <v>7</v>
      </c>
      <c r="C9" s="33">
        <v>0</v>
      </c>
      <c r="D9" s="27">
        <v>0</v>
      </c>
      <c r="E9" s="42">
        <f>IF(C9=0,0,(D9/C9))</f>
        <v>0</v>
      </c>
      <c r="F9" s="28">
        <v>0</v>
      </c>
      <c r="G9" s="29">
        <v>0</v>
      </c>
      <c r="H9" s="27">
        <v>0</v>
      </c>
      <c r="I9" s="42">
        <f>IF(G9=0,0,(H9/G9))</f>
        <v>0</v>
      </c>
      <c r="J9" s="31">
        <f t="shared" ref="J9:J10" si="0">+C9+G9</f>
        <v>0</v>
      </c>
      <c r="K9" s="30">
        <f>+D9+F9+H9</f>
        <v>0</v>
      </c>
      <c r="L9" s="42">
        <f>IF(J9=0,0,(K9/J9))</f>
        <v>0</v>
      </c>
    </row>
    <row r="10" spans="2:12" ht="21" x14ac:dyDescent="0.35">
      <c r="B10" s="1" t="s">
        <v>8</v>
      </c>
      <c r="C10" s="33">
        <v>0</v>
      </c>
      <c r="D10" s="27">
        <v>0</v>
      </c>
      <c r="E10" s="42">
        <f t="shared" ref="E10:E19" si="1">IF(C10=0,0,(D10/C10))</f>
        <v>0</v>
      </c>
      <c r="F10" s="28">
        <v>0</v>
      </c>
      <c r="G10" s="29">
        <v>6868.74</v>
      </c>
      <c r="H10" s="27">
        <v>555672.51249999995</v>
      </c>
      <c r="I10" s="42">
        <f t="shared" ref="I10:I19" si="2">IF(G10=0,0,(H10/G10))</f>
        <v>80.898754720662012</v>
      </c>
      <c r="J10" s="31">
        <f t="shared" si="0"/>
        <v>6868.74</v>
      </c>
      <c r="K10" s="30">
        <f>+D10+F10+H10</f>
        <v>555672.51249999995</v>
      </c>
      <c r="L10" s="42">
        <f t="shared" ref="L10" si="3">IF(J10=0,0,(K10/J10))</f>
        <v>80.898754720662012</v>
      </c>
    </row>
    <row r="11" spans="2:12" ht="21" x14ac:dyDescent="0.35">
      <c r="B11" s="1" t="s">
        <v>9</v>
      </c>
      <c r="C11" s="33">
        <v>3586.7000000000003</v>
      </c>
      <c r="D11" s="27">
        <v>366567.14418844902</v>
      </c>
      <c r="E11" s="42">
        <f t="shared" si="1"/>
        <v>102.20178553780606</v>
      </c>
      <c r="F11" s="28">
        <v>10602.656770000001</v>
      </c>
      <c r="G11" s="29">
        <v>11345.399000000001</v>
      </c>
      <c r="H11" s="27">
        <v>1053649.9983999999</v>
      </c>
      <c r="I11" s="42">
        <f t="shared" si="2"/>
        <v>92.87024620288804</v>
      </c>
      <c r="J11" s="31">
        <f t="shared" ref="J11:J13" si="4">+C11+G11</f>
        <v>14932.099000000002</v>
      </c>
      <c r="K11" s="30">
        <f t="shared" ref="K11:K13" si="5">+D11+F11+H11</f>
        <v>1430819.7993584489</v>
      </c>
      <c r="L11" s="42">
        <f t="shared" ref="L11:L13" si="6">IF(J11=0,0,(K11/J11))</f>
        <v>95.821746116098524</v>
      </c>
    </row>
    <row r="12" spans="2:12" ht="21" x14ac:dyDescent="0.35">
      <c r="B12" s="1" t="s">
        <v>10</v>
      </c>
      <c r="C12" s="34">
        <v>12302.522000000001</v>
      </c>
      <c r="D12" s="35">
        <v>1481426.7701905705</v>
      </c>
      <c r="E12" s="42">
        <f t="shared" si="1"/>
        <v>120.41651054885904</v>
      </c>
      <c r="F12" s="28">
        <v>136203.55627999996</v>
      </c>
      <c r="G12" s="29">
        <v>31157.406999999999</v>
      </c>
      <c r="H12" s="27">
        <v>3910409.622</v>
      </c>
      <c r="I12" s="42">
        <f t="shared" si="2"/>
        <v>125.50497613617205</v>
      </c>
      <c r="J12" s="31">
        <f t="shared" si="4"/>
        <v>43459.929000000004</v>
      </c>
      <c r="K12" s="30">
        <f t="shared" si="5"/>
        <v>5528039.9484705701</v>
      </c>
      <c r="L12" s="42">
        <f t="shared" si="6"/>
        <v>127.19854992102195</v>
      </c>
    </row>
    <row r="13" spans="2:12" ht="21" x14ac:dyDescent="0.35">
      <c r="B13" s="1" t="s">
        <v>11</v>
      </c>
      <c r="C13" s="34">
        <v>0</v>
      </c>
      <c r="D13" s="35">
        <v>0</v>
      </c>
      <c r="E13" s="42">
        <f t="shared" si="1"/>
        <v>0</v>
      </c>
      <c r="F13" s="28">
        <v>0</v>
      </c>
      <c r="G13" s="29">
        <v>0</v>
      </c>
      <c r="H13" s="27">
        <v>0</v>
      </c>
      <c r="I13" s="42">
        <f t="shared" si="2"/>
        <v>0</v>
      </c>
      <c r="J13" s="31">
        <f t="shared" si="4"/>
        <v>0</v>
      </c>
      <c r="K13" s="30">
        <f t="shared" si="5"/>
        <v>0</v>
      </c>
      <c r="L13" s="42">
        <f t="shared" si="6"/>
        <v>0</v>
      </c>
    </row>
    <row r="14" spans="2:12" ht="21" x14ac:dyDescent="0.35">
      <c r="B14" s="1" t="s">
        <v>12</v>
      </c>
      <c r="C14" s="34">
        <v>0</v>
      </c>
      <c r="D14" s="35">
        <v>0</v>
      </c>
      <c r="E14" s="42">
        <f t="shared" si="1"/>
        <v>0</v>
      </c>
      <c r="F14" s="28">
        <v>0</v>
      </c>
      <c r="G14" s="29">
        <v>0</v>
      </c>
      <c r="H14" s="27">
        <v>0</v>
      </c>
      <c r="I14" s="42">
        <f t="shared" si="2"/>
        <v>0</v>
      </c>
      <c r="J14" s="31">
        <f t="shared" ref="J14:J17" si="7">+C14+G14</f>
        <v>0</v>
      </c>
      <c r="K14" s="30">
        <f t="shared" ref="K14:K17" si="8">+D14+F14+H14</f>
        <v>0</v>
      </c>
      <c r="L14" s="42">
        <f t="shared" ref="L14:L17" si="9">IF(J14=0,0,(K14/J14))</f>
        <v>0</v>
      </c>
    </row>
    <row r="15" spans="2:12" ht="21" x14ac:dyDescent="0.35">
      <c r="B15" s="1" t="s">
        <v>13</v>
      </c>
      <c r="C15" s="34">
        <v>0</v>
      </c>
      <c r="D15" s="35">
        <v>0</v>
      </c>
      <c r="E15" s="42">
        <f t="shared" si="1"/>
        <v>0</v>
      </c>
      <c r="F15" s="28">
        <v>0</v>
      </c>
      <c r="G15" s="29">
        <v>0</v>
      </c>
      <c r="H15" s="27">
        <v>0</v>
      </c>
      <c r="I15" s="42">
        <f t="shared" si="2"/>
        <v>0</v>
      </c>
      <c r="J15" s="31">
        <f t="shared" si="7"/>
        <v>0</v>
      </c>
      <c r="K15" s="30">
        <f t="shared" si="8"/>
        <v>0</v>
      </c>
      <c r="L15" s="42">
        <f t="shared" si="9"/>
        <v>0</v>
      </c>
    </row>
    <row r="16" spans="2:12" ht="21" x14ac:dyDescent="0.35">
      <c r="B16" s="1" t="s">
        <v>14</v>
      </c>
      <c r="C16" s="34">
        <v>0</v>
      </c>
      <c r="D16" s="35">
        <v>0</v>
      </c>
      <c r="E16" s="42">
        <f t="shared" si="1"/>
        <v>0</v>
      </c>
      <c r="F16" s="28">
        <v>0</v>
      </c>
      <c r="G16" s="29">
        <v>0</v>
      </c>
      <c r="H16" s="27">
        <v>0</v>
      </c>
      <c r="I16" s="42">
        <f t="shared" si="2"/>
        <v>0</v>
      </c>
      <c r="J16" s="31">
        <f t="shared" si="7"/>
        <v>0</v>
      </c>
      <c r="K16" s="30">
        <f t="shared" si="8"/>
        <v>0</v>
      </c>
      <c r="L16" s="42">
        <f t="shared" si="9"/>
        <v>0</v>
      </c>
    </row>
    <row r="17" spans="2:12" ht="21" x14ac:dyDescent="0.35">
      <c r="B17" s="1" t="s">
        <v>15</v>
      </c>
      <c r="C17" s="34">
        <v>0</v>
      </c>
      <c r="D17" s="35">
        <v>0</v>
      </c>
      <c r="E17" s="42">
        <f t="shared" si="1"/>
        <v>0</v>
      </c>
      <c r="F17" s="28">
        <v>0</v>
      </c>
      <c r="G17" s="29">
        <v>0</v>
      </c>
      <c r="H17" s="27">
        <v>0</v>
      </c>
      <c r="I17" s="42">
        <f t="shared" si="2"/>
        <v>0</v>
      </c>
      <c r="J17" s="31">
        <f t="shared" si="7"/>
        <v>0</v>
      </c>
      <c r="K17" s="30">
        <f t="shared" si="8"/>
        <v>0</v>
      </c>
      <c r="L17" s="42">
        <f t="shared" si="9"/>
        <v>0</v>
      </c>
    </row>
    <row r="18" spans="2:12" ht="21" x14ac:dyDescent="0.35">
      <c r="B18" s="1" t="s">
        <v>16</v>
      </c>
      <c r="C18" s="34">
        <v>0</v>
      </c>
      <c r="D18" s="35">
        <v>0</v>
      </c>
      <c r="E18" s="42">
        <f t="shared" si="1"/>
        <v>0</v>
      </c>
      <c r="F18" s="28">
        <v>0</v>
      </c>
      <c r="G18" s="29">
        <v>0</v>
      </c>
      <c r="H18" s="27">
        <v>0</v>
      </c>
      <c r="I18" s="42">
        <f t="shared" si="2"/>
        <v>0</v>
      </c>
      <c r="J18" s="31">
        <f t="shared" ref="J18:J19" si="10">+C18+G18</f>
        <v>0</v>
      </c>
      <c r="K18" s="30">
        <f t="shared" ref="K18:K19" si="11">+D18+F18+H18</f>
        <v>0</v>
      </c>
      <c r="L18" s="42">
        <f t="shared" ref="L18:L19" si="12">IF(J18=0,0,(K18/J18))</f>
        <v>0</v>
      </c>
    </row>
    <row r="19" spans="2:12" ht="21.75" thickBot="1" x14ac:dyDescent="0.4">
      <c r="B19" s="1" t="s">
        <v>17</v>
      </c>
      <c r="C19" s="38">
        <v>0</v>
      </c>
      <c r="D19" s="39">
        <v>0</v>
      </c>
      <c r="E19" s="42">
        <f t="shared" si="1"/>
        <v>0</v>
      </c>
      <c r="F19" s="28">
        <v>0</v>
      </c>
      <c r="G19" s="29">
        <v>376.77000000000004</v>
      </c>
      <c r="H19" s="27">
        <v>24412.05</v>
      </c>
      <c r="I19" s="42">
        <f t="shared" si="2"/>
        <v>64.792977147862089</v>
      </c>
      <c r="J19" s="31">
        <f t="shared" si="10"/>
        <v>376.77000000000004</v>
      </c>
      <c r="K19" s="30">
        <f t="shared" si="11"/>
        <v>24412.05</v>
      </c>
      <c r="L19" s="42">
        <f t="shared" si="12"/>
        <v>64.792977147862089</v>
      </c>
    </row>
    <row r="20" spans="2:12" ht="27" customHeight="1" thickBot="1" x14ac:dyDescent="0.4">
      <c r="B20" s="9" t="s">
        <v>22</v>
      </c>
      <c r="C20" s="8">
        <f>SUM(C8:C19)</f>
        <v>15889.222000000002</v>
      </c>
      <c r="D20" s="10">
        <f>SUM(D8:D19)</f>
        <v>1847993.9143790195</v>
      </c>
      <c r="E20" s="10">
        <f>IF(C20=0,0,(D20/C20))</f>
        <v>116.30487096089534</v>
      </c>
      <c r="F20" s="10">
        <f>SUM(F8:F19)</f>
        <v>146806.21304999996</v>
      </c>
      <c r="G20" s="7">
        <f>SUM(G8:G19)</f>
        <v>49749.215999999993</v>
      </c>
      <c r="H20" s="11">
        <f>SUM(H8:H19)</f>
        <v>5544144.1828999994</v>
      </c>
      <c r="I20" s="11">
        <f>IF(G20=0,0,(H20/G20))</f>
        <v>111.44184026739237</v>
      </c>
      <c r="J20" s="13">
        <f>SUM(J8:J19)</f>
        <v>65638.438000000009</v>
      </c>
      <c r="K20" s="14">
        <f t="shared" ref="K20" si="13">SUM(K8:K19)</f>
        <v>7538944.3103290191</v>
      </c>
      <c r="L20" s="15">
        <f>IF(J20=0,0,(K20/J20))</f>
        <v>114.85563246232364</v>
      </c>
    </row>
    <row r="21" spans="2:12" ht="38.25" customHeight="1" x14ac:dyDescent="0.35">
      <c r="B21" s="43" t="s">
        <v>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2:12" ht="60.75" customHeight="1" x14ac:dyDescent="0.35">
      <c r="B22" s="43" t="s">
        <v>27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2"/>
  <sheetViews>
    <sheetView tabSelected="1" topLeftCell="A7" zoomScale="90" zoomScaleNormal="90" workbookViewId="0">
      <selection activeCell="N19" sqref="N19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4.28515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46" t="s">
        <v>19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ht="23.25" x14ac:dyDescent="0.35">
      <c r="B3" s="62" t="s">
        <v>18</v>
      </c>
      <c r="C3" s="63"/>
      <c r="D3" s="63"/>
      <c r="E3" s="63"/>
      <c r="F3" s="63"/>
      <c r="G3" s="63"/>
      <c r="H3" s="63"/>
      <c r="I3" s="63"/>
      <c r="J3" s="63"/>
      <c r="K3" s="64"/>
    </row>
    <row r="4" spans="2:11" ht="23.25" x14ac:dyDescent="0.35">
      <c r="B4" s="49" t="s">
        <v>28</v>
      </c>
      <c r="C4" s="50"/>
      <c r="D4" s="50"/>
      <c r="E4" s="50"/>
      <c r="F4" s="50"/>
      <c r="G4" s="50"/>
      <c r="H4" s="50"/>
      <c r="I4" s="50"/>
      <c r="J4" s="50"/>
      <c r="K4" s="51"/>
    </row>
    <row r="5" spans="2:11" ht="24" thickBot="1" x14ac:dyDescent="0.4">
      <c r="B5" s="66" t="s">
        <v>20</v>
      </c>
      <c r="C5" s="67"/>
      <c r="D5" s="67"/>
      <c r="E5" s="67"/>
      <c r="F5" s="67"/>
      <c r="G5" s="67"/>
      <c r="H5" s="67"/>
      <c r="I5" s="67"/>
      <c r="J5" s="67"/>
      <c r="K5" s="68"/>
    </row>
    <row r="6" spans="2:11" ht="21.75" thickBot="1" x14ac:dyDescent="0.4">
      <c r="B6" s="44" t="s">
        <v>3</v>
      </c>
      <c r="C6" s="65" t="s">
        <v>0</v>
      </c>
      <c r="D6" s="65"/>
      <c r="E6" s="65"/>
      <c r="F6" s="56" t="s">
        <v>1</v>
      </c>
      <c r="G6" s="57"/>
      <c r="H6" s="58"/>
      <c r="I6" s="59" t="s">
        <v>2</v>
      </c>
      <c r="J6" s="60"/>
      <c r="K6" s="61"/>
    </row>
    <row r="7" spans="2:11" ht="42.75" customHeight="1" thickBot="1" x14ac:dyDescent="0.3">
      <c r="B7" s="45"/>
      <c r="C7" s="16" t="s">
        <v>23</v>
      </c>
      <c r="D7" s="2" t="s">
        <v>4</v>
      </c>
      <c r="E7" s="4" t="s">
        <v>21</v>
      </c>
      <c r="F7" s="6" t="s">
        <v>23</v>
      </c>
      <c r="G7" s="2" t="s">
        <v>4</v>
      </c>
      <c r="H7" s="4" t="s">
        <v>21</v>
      </c>
      <c r="I7" s="12" t="s">
        <v>23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705.5</v>
      </c>
      <c r="D8" s="21">
        <v>24805.379999999968</v>
      </c>
      <c r="E8" s="41">
        <f>IF(C8=0,0,(D8/C8))</f>
        <v>35.159999999999954</v>
      </c>
      <c r="F8" s="23">
        <v>5889.9809999999979</v>
      </c>
      <c r="G8" s="21">
        <v>70265.771760000003</v>
      </c>
      <c r="H8" s="41">
        <f>IF(F8=0,0,(G8/F8))</f>
        <v>11.929711107726838</v>
      </c>
      <c r="I8" s="25">
        <f>+C8+F8</f>
        <v>6595.4809999999979</v>
      </c>
      <c r="J8" s="24">
        <f>+D8+G8</f>
        <v>95071.151759999979</v>
      </c>
      <c r="K8" s="41">
        <f>IF(I8=0,0,(J8/I8))</f>
        <v>14.414589589447685</v>
      </c>
    </row>
    <row r="9" spans="2:11" ht="21" x14ac:dyDescent="0.35">
      <c r="B9" s="1" t="s">
        <v>7</v>
      </c>
      <c r="C9" s="26">
        <v>4840</v>
      </c>
      <c r="D9" s="27">
        <v>188059.19999999995</v>
      </c>
      <c r="E9" s="42">
        <f t="shared" ref="E9:E19" si="0">IF(C9=0,0,(D9/C9))</f>
        <v>38.855206611570239</v>
      </c>
      <c r="F9" s="29">
        <v>6172.3249999999998</v>
      </c>
      <c r="G9" s="27">
        <v>253531.75108999998</v>
      </c>
      <c r="H9" s="42">
        <f t="shared" ref="H9:H19" si="1">IF(F9=0,0,(G9/F9))</f>
        <v>41.075567325116545</v>
      </c>
      <c r="I9" s="31">
        <f t="shared" ref="I9:J10" si="2">+C9+F9</f>
        <v>11012.325000000001</v>
      </c>
      <c r="J9" s="30">
        <f t="shared" si="2"/>
        <v>441590.95108999993</v>
      </c>
      <c r="K9" s="42">
        <f t="shared" ref="K9:K10" si="3">IF(I9=0,0,(J9/I9))</f>
        <v>40.099702023868701</v>
      </c>
    </row>
    <row r="10" spans="2:11" ht="21" x14ac:dyDescent="0.35">
      <c r="B10" s="1" t="s">
        <v>8</v>
      </c>
      <c r="C10" s="26">
        <v>3130</v>
      </c>
      <c r="D10" s="27">
        <v>241510</v>
      </c>
      <c r="E10" s="42">
        <f t="shared" si="0"/>
        <v>77.159744408945684</v>
      </c>
      <c r="F10" s="29">
        <v>1396.41</v>
      </c>
      <c r="G10" s="27">
        <v>102013.25199999999</v>
      </c>
      <c r="H10" s="42">
        <f t="shared" si="1"/>
        <v>73.053939745490212</v>
      </c>
      <c r="I10" s="31">
        <f t="shared" si="2"/>
        <v>4526.41</v>
      </c>
      <c r="J10" s="30">
        <f t="shared" si="2"/>
        <v>343523.25199999998</v>
      </c>
      <c r="K10" s="42">
        <f t="shared" si="3"/>
        <v>75.893092318194775</v>
      </c>
    </row>
    <row r="11" spans="2:11" ht="21" x14ac:dyDescent="0.35">
      <c r="B11" s="1" t="s">
        <v>9</v>
      </c>
      <c r="C11" s="26">
        <v>0</v>
      </c>
      <c r="D11" s="27">
        <v>0</v>
      </c>
      <c r="E11" s="42">
        <f t="shared" si="0"/>
        <v>0</v>
      </c>
      <c r="F11" s="29">
        <v>350</v>
      </c>
      <c r="G11" s="27">
        <v>25353.5</v>
      </c>
      <c r="H11" s="42">
        <f t="shared" si="1"/>
        <v>72.438571428571422</v>
      </c>
      <c r="I11" s="31">
        <f t="shared" ref="I11:I13" si="4">+C11+F11</f>
        <v>350</v>
      </c>
      <c r="J11" s="30">
        <f t="shared" ref="J11:J13" si="5">+D11+G11</f>
        <v>25353.5</v>
      </c>
      <c r="K11" s="42">
        <f t="shared" ref="K11:K13" si="6">IF(I11=0,0,(J11/I11))</f>
        <v>72.438571428571422</v>
      </c>
    </row>
    <row r="12" spans="2:11" ht="21" x14ac:dyDescent="0.35">
      <c r="B12" s="1" t="s">
        <v>10</v>
      </c>
      <c r="C12" s="26">
        <v>0</v>
      </c>
      <c r="D12" s="27">
        <v>0</v>
      </c>
      <c r="E12" s="42">
        <f t="shared" si="0"/>
        <v>0</v>
      </c>
      <c r="F12" s="29">
        <v>5925.286000000001</v>
      </c>
      <c r="G12" s="27">
        <v>377018.26552000002</v>
      </c>
      <c r="H12" s="42">
        <f t="shared" si="1"/>
        <v>63.628703411109598</v>
      </c>
      <c r="I12" s="31">
        <f t="shared" si="4"/>
        <v>5925.286000000001</v>
      </c>
      <c r="J12" s="30">
        <f t="shared" si="5"/>
        <v>377018.26552000002</v>
      </c>
      <c r="K12" s="42">
        <f t="shared" si="6"/>
        <v>63.628703411109598</v>
      </c>
    </row>
    <row r="13" spans="2:11" ht="21" x14ac:dyDescent="0.35">
      <c r="B13" s="1" t="s">
        <v>11</v>
      </c>
      <c r="C13" s="36">
        <v>7032.6509999999998</v>
      </c>
      <c r="D13" s="35">
        <v>247445.30863999992</v>
      </c>
      <c r="E13" s="42">
        <f t="shared" si="0"/>
        <v>35.185210902688034</v>
      </c>
      <c r="F13" s="29">
        <v>27141.907999999999</v>
      </c>
      <c r="G13" s="27">
        <v>1545903.8952200003</v>
      </c>
      <c r="H13" s="42">
        <f t="shared" si="1"/>
        <v>56.956345707899395</v>
      </c>
      <c r="I13" s="31">
        <f t="shared" si="4"/>
        <v>34174.559000000001</v>
      </c>
      <c r="J13" s="30">
        <f t="shared" si="5"/>
        <v>1793349.2038600002</v>
      </c>
      <c r="K13" s="42">
        <f t="shared" si="6"/>
        <v>52.476147647143016</v>
      </c>
    </row>
    <row r="14" spans="2:11" ht="21" x14ac:dyDescent="0.35">
      <c r="B14" s="1" t="s">
        <v>12</v>
      </c>
      <c r="C14" s="36">
        <v>19328.307000000001</v>
      </c>
      <c r="D14" s="35">
        <v>715895.6362999999</v>
      </c>
      <c r="E14" s="42">
        <f t="shared" ref="E14:E20" si="7">IF(C14=0,0,(D14/C14))</f>
        <v>37.03871406326482</v>
      </c>
      <c r="F14" s="29">
        <v>3836.0940000000001</v>
      </c>
      <c r="G14" s="27">
        <v>157658.15689000001</v>
      </c>
      <c r="H14" s="42">
        <f t="shared" si="1"/>
        <v>41.098616689267786</v>
      </c>
      <c r="I14" s="31">
        <f t="shared" ref="I14:I19" si="8">+C14+F14</f>
        <v>23164.401000000002</v>
      </c>
      <c r="J14" s="30">
        <f t="shared" ref="J14:J19" si="9">+D14+G14</f>
        <v>873553.79318999988</v>
      </c>
      <c r="K14" s="42">
        <f t="shared" ref="K14:K19" si="10">IF(I14=0,0,(J14/I14))</f>
        <v>37.711046065469155</v>
      </c>
    </row>
    <row r="15" spans="2:11" ht="21" x14ac:dyDescent="0.35">
      <c r="B15" s="1" t="s">
        <v>13</v>
      </c>
      <c r="C15" s="36">
        <v>22413.788999999997</v>
      </c>
      <c r="D15" s="35">
        <v>841648.33976</v>
      </c>
      <c r="E15" s="42">
        <f t="shared" si="7"/>
        <v>37.550471263917053</v>
      </c>
      <c r="F15" s="29">
        <v>12985.113999999994</v>
      </c>
      <c r="G15" s="27">
        <v>664224.4865</v>
      </c>
      <c r="H15" s="42">
        <f t="shared" si="1"/>
        <v>51.152765120121416</v>
      </c>
      <c r="I15" s="31">
        <f t="shared" si="8"/>
        <v>35398.902999999991</v>
      </c>
      <c r="J15" s="30">
        <f t="shared" si="9"/>
        <v>1505872.82626</v>
      </c>
      <c r="K15" s="42">
        <f t="shared" si="10"/>
        <v>42.540098665204411</v>
      </c>
    </row>
    <row r="16" spans="2:11" ht="21" x14ac:dyDescent="0.35">
      <c r="B16" s="1" t="s">
        <v>14</v>
      </c>
      <c r="C16" s="36">
        <v>30661.116999999998</v>
      </c>
      <c r="D16" s="35">
        <v>1117615.45022</v>
      </c>
      <c r="E16" s="42">
        <f t="shared" si="7"/>
        <v>36.45057843848285</v>
      </c>
      <c r="F16" s="29">
        <v>35523.190999999992</v>
      </c>
      <c r="G16" s="27">
        <v>1786265.0529200002</v>
      </c>
      <c r="H16" s="42">
        <f t="shared" si="1"/>
        <v>50.2844762149887</v>
      </c>
      <c r="I16" s="31">
        <f t="shared" si="8"/>
        <v>66184.30799999999</v>
      </c>
      <c r="J16" s="30">
        <f t="shared" si="9"/>
        <v>2903880.5031400002</v>
      </c>
      <c r="K16" s="42">
        <f t="shared" si="10"/>
        <v>43.875664653621527</v>
      </c>
    </row>
    <row r="17" spans="2:12" ht="21" x14ac:dyDescent="0.35">
      <c r="B17" s="1" t="s">
        <v>15</v>
      </c>
      <c r="C17" s="36">
        <v>26186.534</v>
      </c>
      <c r="D17" s="35">
        <v>912022.04148999986</v>
      </c>
      <c r="E17" s="42">
        <f t="shared" si="7"/>
        <v>34.827902061800152</v>
      </c>
      <c r="F17" s="29">
        <v>28148.279000000002</v>
      </c>
      <c r="G17" s="27">
        <v>1458287.6956199997</v>
      </c>
      <c r="H17" s="42">
        <f t="shared" si="1"/>
        <v>51.807348350497719</v>
      </c>
      <c r="I17" s="31">
        <f t="shared" si="8"/>
        <v>54334.813000000002</v>
      </c>
      <c r="J17" s="30">
        <f t="shared" si="9"/>
        <v>2370309.7371099996</v>
      </c>
      <c r="K17" s="42">
        <f t="shared" si="10"/>
        <v>43.624144562897449</v>
      </c>
    </row>
    <row r="18" spans="2:12" ht="21" x14ac:dyDescent="0.35">
      <c r="B18" s="1" t="s">
        <v>16</v>
      </c>
      <c r="C18" s="36">
        <v>22591.692999999999</v>
      </c>
      <c r="D18" s="35">
        <v>855341.22999999975</v>
      </c>
      <c r="E18" s="42">
        <f t="shared" si="7"/>
        <v>37.860873463533686</v>
      </c>
      <c r="F18" s="29">
        <v>19928.142999999993</v>
      </c>
      <c r="G18" s="27">
        <v>786623.91668999998</v>
      </c>
      <c r="H18" s="42">
        <f t="shared" si="1"/>
        <v>39.473016461694414</v>
      </c>
      <c r="I18" s="31">
        <f t="shared" si="8"/>
        <v>42519.835999999996</v>
      </c>
      <c r="J18" s="30">
        <f t="shared" si="9"/>
        <v>1641965.1466899998</v>
      </c>
      <c r="K18" s="42">
        <f t="shared" si="10"/>
        <v>38.616450606488698</v>
      </c>
    </row>
    <row r="19" spans="2:12" ht="21.75" thickBot="1" x14ac:dyDescent="0.4">
      <c r="B19" s="1" t="s">
        <v>17</v>
      </c>
      <c r="C19" s="36">
        <v>23724.809000000001</v>
      </c>
      <c r="D19" s="35">
        <v>923318.02691999986</v>
      </c>
      <c r="E19" s="42">
        <f t="shared" si="7"/>
        <v>38.917827617495249</v>
      </c>
      <c r="F19" s="29">
        <v>202.57599999999999</v>
      </c>
      <c r="G19" s="27">
        <v>10847.632</v>
      </c>
      <c r="H19" s="42">
        <f t="shared" si="1"/>
        <v>53.54845588816049</v>
      </c>
      <c r="I19" s="31">
        <f t="shared" si="8"/>
        <v>23927.385000000002</v>
      </c>
      <c r="J19" s="30">
        <f t="shared" si="9"/>
        <v>934165.65891999984</v>
      </c>
      <c r="K19" s="42">
        <f t="shared" si="10"/>
        <v>39.041694649039158</v>
      </c>
    </row>
    <row r="20" spans="2:12" ht="27" customHeight="1" thickBot="1" x14ac:dyDescent="0.4">
      <c r="B20" s="9" t="s">
        <v>22</v>
      </c>
      <c r="C20" s="18">
        <f>SUM(C8:C19)</f>
        <v>160614.40000000002</v>
      </c>
      <c r="D20" s="17">
        <f>SUM(D8:D19)</f>
        <v>6067660.6133299991</v>
      </c>
      <c r="E20" s="17">
        <f t="shared" si="7"/>
        <v>37.77781203509771</v>
      </c>
      <c r="F20" s="7">
        <f>SUM(F8:F19)</f>
        <v>147499.30699999997</v>
      </c>
      <c r="G20" s="11">
        <f>SUM(G8:G19)</f>
        <v>7237993.3762100013</v>
      </c>
      <c r="H20" s="11">
        <f>+IF(F20=0,0,F20/G20)</f>
        <v>2.0378480517100776E-2</v>
      </c>
      <c r="I20" s="37">
        <f>SUM(I8:I19)</f>
        <v>308113.70699999999</v>
      </c>
      <c r="J20" s="14">
        <f t="shared" ref="J20" si="11">SUM(J8:J19)</f>
        <v>13305653.98954</v>
      </c>
      <c r="K20" s="15">
        <f t="shared" ref="K20" si="12">IF(I20=0,0,(J20/I20))</f>
        <v>43.184232597415729</v>
      </c>
    </row>
    <row r="21" spans="2:12" ht="38.25" customHeight="1" x14ac:dyDescent="0.35">
      <c r="B21" s="43" t="s">
        <v>26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2:12" ht="48.75" customHeight="1" x14ac:dyDescent="0.35">
      <c r="B22" s="43" t="s">
        <v>27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mergeCells count="10">
    <mergeCell ref="B21:K21"/>
    <mergeCell ref="B2:K2"/>
    <mergeCell ref="B3:K3"/>
    <mergeCell ref="B4:K4"/>
    <mergeCell ref="B5:K5"/>
    <mergeCell ref="B6:B7"/>
    <mergeCell ref="C6:E6"/>
    <mergeCell ref="F6:H6"/>
    <mergeCell ref="I6:K6"/>
    <mergeCell ref="B22:L2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235CB-D5E1-4319-95A4-0C487FA7DB45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Alvarado Marín María Felicia</cp:lastModifiedBy>
  <dcterms:created xsi:type="dcterms:W3CDTF">2014-09-30T01:04:38Z</dcterms:created>
  <dcterms:modified xsi:type="dcterms:W3CDTF">2020-05-14T20:51:17Z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