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lva\Documents\1. OMT\5.  INFORME DE MERCADO\2021\"/>
    </mc:Choice>
  </mc:AlternateContent>
  <bookViews>
    <workbookView xWindow="120" yWindow="180" windowWidth="19440" windowHeight="7965"/>
  </bookViews>
  <sheets>
    <sheet name="IMPORTACIONES" sheetId="1" r:id="rId1"/>
    <sheet name="EXPORTACIONES" sheetId="3" r:id="rId2"/>
  </sheets>
  <calcPr calcId="162913"/>
</workbook>
</file>

<file path=xl/calcChain.xml><?xml version="1.0" encoding="utf-8"?>
<calcChain xmlns="http://schemas.openxmlformats.org/spreadsheetml/2006/main">
  <c r="H20" i="3" l="1"/>
  <c r="I10" i="1" l="1"/>
  <c r="I11" i="1"/>
  <c r="I12" i="1"/>
  <c r="I13" i="1"/>
  <c r="I14" i="1"/>
  <c r="I15" i="1"/>
  <c r="I16" i="1"/>
  <c r="I17" i="1"/>
  <c r="I18" i="1"/>
  <c r="E10" i="1"/>
  <c r="E11" i="1"/>
  <c r="E12" i="1"/>
  <c r="E13" i="1"/>
  <c r="E14" i="1"/>
  <c r="E15" i="1"/>
  <c r="E16" i="1"/>
  <c r="E17" i="1"/>
  <c r="E18" i="1"/>
  <c r="E9" i="1"/>
  <c r="E19" i="1"/>
  <c r="E14" i="3" l="1"/>
  <c r="E15" i="3"/>
  <c r="E16" i="3"/>
  <c r="E17" i="3"/>
  <c r="E18" i="3"/>
  <c r="E19" i="3"/>
  <c r="H19" i="3"/>
  <c r="H18" i="3"/>
  <c r="H17" i="3"/>
  <c r="H16" i="3"/>
  <c r="H15" i="3"/>
  <c r="H14" i="3"/>
  <c r="H13" i="3"/>
  <c r="H12" i="3"/>
  <c r="H11" i="3"/>
  <c r="H10" i="3"/>
  <c r="H9" i="3"/>
  <c r="H8" i="3"/>
  <c r="E13" i="3"/>
  <c r="E12" i="3"/>
  <c r="E11" i="3"/>
  <c r="E10" i="3"/>
  <c r="E9" i="3"/>
  <c r="E8" i="3"/>
  <c r="K19" i="1"/>
  <c r="I19" i="1"/>
  <c r="I9" i="1"/>
  <c r="I8" i="1"/>
  <c r="E8" i="1"/>
  <c r="I14" i="3" l="1"/>
  <c r="J14" i="3"/>
  <c r="I15" i="3"/>
  <c r="J15" i="3"/>
  <c r="I16" i="3"/>
  <c r="J16" i="3"/>
  <c r="I17" i="3"/>
  <c r="J17" i="3"/>
  <c r="I18" i="3"/>
  <c r="J18" i="3"/>
  <c r="I19" i="3"/>
  <c r="J19" i="3"/>
  <c r="J18" i="1"/>
  <c r="K18" i="1"/>
  <c r="J19" i="1"/>
  <c r="L19" i="1" s="1"/>
  <c r="K17" i="1"/>
  <c r="J17" i="1"/>
  <c r="K16" i="1"/>
  <c r="J16" i="1"/>
  <c r="L16" i="1" s="1"/>
  <c r="K15" i="1"/>
  <c r="J15" i="1"/>
  <c r="L15" i="1" s="1"/>
  <c r="K14" i="1"/>
  <c r="J14" i="1"/>
  <c r="L14" i="1" s="1"/>
  <c r="L17" i="1" l="1"/>
  <c r="K19" i="3"/>
  <c r="K17" i="3"/>
  <c r="K15" i="3"/>
  <c r="K18" i="3"/>
  <c r="K16" i="3"/>
  <c r="K14" i="3"/>
  <c r="L18" i="1"/>
  <c r="I11" i="3"/>
  <c r="J11" i="3"/>
  <c r="I12" i="3"/>
  <c r="J12" i="3"/>
  <c r="I13" i="3"/>
  <c r="J13" i="3"/>
  <c r="K10" i="1"/>
  <c r="J11" i="1"/>
  <c r="K11" i="1"/>
  <c r="J12" i="1"/>
  <c r="K12" i="1"/>
  <c r="J13" i="1"/>
  <c r="L13" i="1" s="1"/>
  <c r="K13" i="1"/>
  <c r="K12" i="3" l="1"/>
  <c r="K11" i="3"/>
  <c r="L12" i="1"/>
  <c r="L11" i="1"/>
  <c r="K13" i="3"/>
  <c r="K9" i="1" l="1"/>
  <c r="K8" i="1"/>
  <c r="F20" i="1"/>
  <c r="K20" i="1" l="1"/>
  <c r="G20" i="3" l="1"/>
  <c r="F20" i="3"/>
  <c r="D20" i="3"/>
  <c r="C20" i="3"/>
  <c r="J10" i="3"/>
  <c r="I10" i="3"/>
  <c r="J9" i="3"/>
  <c r="I9" i="3"/>
  <c r="J8" i="3"/>
  <c r="I8" i="3"/>
  <c r="H20" i="1"/>
  <c r="G20" i="1"/>
  <c r="D20" i="1"/>
  <c r="C20" i="1"/>
  <c r="J9" i="1"/>
  <c r="L9" i="1" s="1"/>
  <c r="J10" i="1"/>
  <c r="L10" i="1" s="1"/>
  <c r="J8" i="1"/>
  <c r="L8" i="1" s="1"/>
  <c r="K8" i="3" l="1"/>
  <c r="K10" i="3"/>
  <c r="E20" i="1"/>
  <c r="E20" i="3"/>
  <c r="I20" i="1"/>
  <c r="K9" i="3"/>
  <c r="J20" i="1"/>
  <c r="L20" i="1" s="1"/>
  <c r="J20" i="3"/>
  <c r="I20" i="3"/>
  <c r="K20" i="3" l="1"/>
</calcChain>
</file>

<file path=xl/sharedStrings.xml><?xml version="1.0" encoding="utf-8"?>
<sst xmlns="http://schemas.openxmlformats.org/spreadsheetml/2006/main" count="65" uniqueCount="29">
  <si>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</si>
  <si>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</si>
  <si>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</si>
  <si>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</si>
  <si>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</si>
  <si>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</si>
  <si>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</si>
  <si>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</si>
  <si>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</si>
  <si>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</si>
  <si>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</si>
  <si>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</si>
  <si>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</si>
  <si>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</si>
  <si>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</si>
  <si>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</si>
  <si>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</si>
  <si>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</si>
  <si>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</si>
  <si>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</si>
  <si>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</si>
  <si>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</si>
  <si>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</si>
  <si>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</si>
  <si>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</si>
  <si>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</si>
  <si>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</si>
  <si>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 xml:space="preserve"> Se publica esta información según requerimiento del Artículo No.21 RESOLUCIÓN RJD-036-2013 Reglamento de Armonización Regulatoria de ARESEP.</t>
    </r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</si>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</sst>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[$$-409]#,##0.00"/>
    <numFmt numFmtId="167" formatCode="_-* #,##0.00\ _€_-;\-* #,##0.00\ _€_-;_-* &quot;-&quot;??\ _€_-;_-@_-"/>
    <numFmt numFmtId="168" formatCode="&quot;$&quot;#,##0\ ;\(&quot;$&quot;#,##0\)"/>
    <numFmt numFmtId="169" formatCode="_-* #,##0.00\ &quot;Pts&quot;_-;\-* #,##0.00\ &quot;Pts&quot;_-;_-* &quot;-&quot;??\ &quot;Pts&quot;_-;_-@_-"/>
    <numFmt numFmtId="170" formatCode="[$$-2C0A]\ #,##0.00"/>
    <numFmt numFmtId="171" formatCode="_-[$$-2C0A]\ * #,##0.00_-;\-[$$-2C0A]\ * #,##0.00_-;_-[$$-2C0A]\ * &quot;-&quot;??_-;_-@_-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  <fill>
      <patternFill patternType="solid">
        <fgColor rgb="FF008E4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5" applyNumberFormat="0" applyAlignment="0" applyProtection="0"/>
    <xf numFmtId="0" fontId="15" fillId="7" borderId="16" applyNumberFormat="0" applyAlignment="0" applyProtection="0"/>
    <xf numFmtId="0" fontId="16" fillId="7" borderId="15" applyNumberFormat="0" applyAlignment="0" applyProtection="0"/>
    <xf numFmtId="0" fontId="17" fillId="0" borderId="17" applyNumberFormat="0" applyFill="0" applyAlignment="0" applyProtection="0"/>
    <xf numFmtId="0" fontId="18" fillId="8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0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0" fontId="6" fillId="0" borderId="0"/>
    <xf numFmtId="165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165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9" borderId="19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165" fontId="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167" fontId="6" fillId="0" borderId="0" applyFont="0" applyFill="0" applyBorder="0" applyAlignment="0" applyProtection="0"/>
    <xf numFmtId="0" fontId="25" fillId="0" borderId="0"/>
    <xf numFmtId="0" fontId="6" fillId="9" borderId="19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6" fontId="6" fillId="0" borderId="0"/>
    <xf numFmtId="166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164" fontId="2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4" fontId="24" fillId="37" borderId="29" xfId="0" applyNumberFormat="1" applyFont="1" applyFill="1" applyBorder="1" applyAlignment="1">
      <alignment horizontal="right"/>
    </xf>
    <xf numFmtId="4" fontId="24" fillId="35" borderId="29" xfId="0" applyNumberFormat="1" applyFont="1" applyFill="1" applyBorder="1" applyAlignment="1">
      <alignment horizontal="right"/>
    </xf>
    <xf numFmtId="0" fontId="5" fillId="0" borderId="28" xfId="0" applyFont="1" applyFill="1" applyBorder="1"/>
    <xf numFmtId="170" fontId="24" fillId="35" borderId="29" xfId="0" applyNumberFormat="1" applyFont="1" applyFill="1" applyBorder="1" applyAlignment="1">
      <alignment horizontal="right"/>
    </xf>
    <xf numFmtId="170" fontId="24" fillId="37" borderId="29" xfId="0" applyNumberFormat="1" applyFont="1" applyFill="1" applyBorder="1" applyAlignment="1">
      <alignment horizontal="right"/>
    </xf>
    <xf numFmtId="0" fontId="2" fillId="38" borderId="7" xfId="0" applyFont="1" applyFill="1" applyBorder="1" applyAlignment="1">
      <alignment horizontal="center" vertical="center"/>
    </xf>
    <xf numFmtId="4" fontId="24" fillId="38" borderId="29" xfId="0" applyNumberFormat="1" applyFont="1" applyFill="1" applyBorder="1" applyAlignment="1">
      <alignment horizontal="right"/>
    </xf>
    <xf numFmtId="170" fontId="24" fillId="38" borderId="29" xfId="0" applyNumberFormat="1" applyFont="1" applyFill="1" applyBorder="1" applyAlignment="1">
      <alignment horizontal="right"/>
    </xf>
    <xf numFmtId="170" fontId="24" fillId="38" borderId="30" xfId="0" applyNumberFormat="1" applyFont="1" applyFill="1" applyBorder="1" applyAlignment="1">
      <alignment horizontal="right"/>
    </xf>
    <xf numFmtId="0" fontId="2" fillId="41" borderId="8" xfId="0" applyFont="1" applyFill="1" applyBorder="1" applyAlignment="1">
      <alignment horizontal="center" vertical="center"/>
    </xf>
    <xf numFmtId="170" fontId="24" fillId="41" borderId="29" xfId="0" applyNumberFormat="1" applyFont="1" applyFill="1" applyBorder="1" applyAlignment="1">
      <alignment horizontal="right"/>
    </xf>
    <xf numFmtId="4" fontId="24" fillId="41" borderId="2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1" borderId="22" xfId="33" applyNumberFormat="1" applyFont="1" applyFill="1" applyBorder="1" applyAlignment="1">
      <alignment horizontal="right"/>
    </xf>
    <xf numFmtId="4" fontId="33" fillId="0" borderId="25" xfId="33" applyNumberFormat="1" applyFont="1" applyFill="1" applyBorder="1" applyAlignment="1">
      <alignment horizontal="right"/>
    </xf>
    <xf numFmtId="4" fontId="33" fillId="0" borderId="25" xfId="33" applyNumberFormat="1" applyFont="1" applyBorder="1" applyAlignment="1">
      <alignment horizontal="right"/>
    </xf>
    <xf numFmtId="4" fontId="33" fillId="37" borderId="25" xfId="33" applyNumberFormat="1" applyFont="1" applyFill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38" borderId="25" xfId="0" applyNumberFormat="1" applyFont="1" applyFill="1" applyBorder="1" applyAlignment="1">
      <alignment horizontal="right"/>
    </xf>
    <xf numFmtId="4" fontId="33" fillId="41" borderId="23" xfId="33" applyNumberFormat="1" applyFont="1" applyFill="1" applyBorder="1" applyAlignment="1">
      <alignment horizontal="right"/>
    </xf>
    <xf numFmtId="4" fontId="33" fillId="0" borderId="21" xfId="33" applyNumberFormat="1" applyFont="1" applyFill="1" applyBorder="1" applyAlignment="1">
      <alignment horizontal="right"/>
    </xf>
    <xf numFmtId="4" fontId="33" fillId="0" borderId="21" xfId="33" applyNumberFormat="1" applyFont="1" applyBorder="1" applyAlignment="1">
      <alignment horizontal="right"/>
    </xf>
    <xf numFmtId="4" fontId="33" fillId="37" borderId="21" xfId="33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38" borderId="21" xfId="0" applyNumberFormat="1" applyFont="1" applyFill="1" applyBorder="1" applyAlignment="1">
      <alignment horizontal="right"/>
    </xf>
    <xf numFmtId="4" fontId="33" fillId="35" borderId="22" xfId="33" applyNumberFormat="1" applyFont="1" applyFill="1" applyBorder="1" applyAlignment="1">
      <alignment horizontal="right"/>
    </xf>
    <xf numFmtId="4" fontId="33" fillId="35" borderId="23" xfId="33" applyNumberFormat="1" applyFont="1" applyFill="1" applyBorder="1" applyAlignment="1">
      <alignment horizontal="right"/>
    </xf>
    <xf numFmtId="165" fontId="24" fillId="38" borderId="29" xfId="154" applyNumberFormat="1" applyFont="1" applyFill="1" applyBorder="1" applyAlignment="1">
      <alignment horizontal="right"/>
    </xf>
    <xf numFmtId="4" fontId="34" fillId="35" borderId="27" xfId="0" applyNumberFormat="1" applyFont="1" applyFill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0" fontId="5" fillId="36" borderId="3" xfId="0" applyFont="1" applyFill="1" applyBorder="1" applyAlignment="1">
      <alignment horizontal="center"/>
    </xf>
    <xf numFmtId="4" fontId="33" fillId="0" borderId="31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6" borderId="3" xfId="0" applyFont="1" applyFill="1" applyBorder="1" applyAlignment="1">
      <alignment horizontal="center"/>
    </xf>
    <xf numFmtId="0" fontId="5" fillId="34" borderId="2" xfId="0" applyFont="1" applyFill="1" applyBorder="1" applyAlignment="1">
      <alignment horizontal="center"/>
    </xf>
    <xf numFmtId="0" fontId="5" fillId="34" borderId="3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40" borderId="2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0" fontId="5" fillId="4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2" borderId="5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4" fillId="42" borderId="6" xfId="0" applyFont="1" applyFill="1" applyBorder="1" applyAlignment="1">
      <alignment horizontal="center"/>
    </xf>
    <xf numFmtId="0" fontId="5" fillId="39" borderId="3" xfId="0" applyFont="1" applyFill="1" applyBorder="1" applyAlignment="1">
      <alignment horizontal="center"/>
    </xf>
    <xf numFmtId="171" fontId="24" fillId="37" borderId="29" xfId="154" applyNumberFormat="1" applyFont="1" applyFill="1" applyBorder="1" applyAlignment="1">
      <alignment horizontal="right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8E40"/>
      <color rgb="FF00A249"/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84668</xdr:rowOff>
    </xdr:from>
    <xdr:to>
      <xdr:col>3</xdr:col>
      <xdr:colOff>571500</xdr:colOff>
      <xdr:row>1</xdr:row>
      <xdr:rowOff>711803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285751"/>
          <a:ext cx="2561167" cy="627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1</xdr:row>
      <xdr:rowOff>58951</xdr:rowOff>
    </xdr:from>
    <xdr:to>
      <xdr:col>3</xdr:col>
      <xdr:colOff>529169</xdr:colOff>
      <xdr:row>1</xdr:row>
      <xdr:rowOff>686086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2" y="260034"/>
          <a:ext cx="2561167" cy="62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tabSelected="1" zoomScale="90" zoomScaleNormal="90" workbookViewId="0">
      <selection activeCell="K20" sqref="K20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23.25" x14ac:dyDescent="0.35">
      <c r="B3" s="59" t="s">
        <v>18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23.25" x14ac:dyDescent="0.35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24" thickBot="1" x14ac:dyDescent="0.4">
      <c r="B5" s="49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21.75" thickBot="1" x14ac:dyDescent="0.4">
      <c r="B6" s="41" t="s">
        <v>3</v>
      </c>
      <c r="C6" s="52" t="s">
        <v>0</v>
      </c>
      <c r="D6" s="52"/>
      <c r="E6" s="52"/>
      <c r="F6" s="37"/>
      <c r="G6" s="53" t="s">
        <v>1</v>
      </c>
      <c r="H6" s="54"/>
      <c r="I6" s="55"/>
      <c r="J6" s="56" t="s">
        <v>2</v>
      </c>
      <c r="K6" s="57"/>
      <c r="L6" s="58"/>
    </row>
    <row r="7" spans="2:12" ht="42.75" customHeight="1" thickBot="1" x14ac:dyDescent="0.3">
      <c r="B7" s="42"/>
      <c r="C7" s="5" t="s">
        <v>23</v>
      </c>
      <c r="D7" s="2" t="s">
        <v>4</v>
      </c>
      <c r="E7" s="19" t="s">
        <v>21</v>
      </c>
      <c r="F7" s="3" t="s">
        <v>24</v>
      </c>
      <c r="G7" s="6" t="s">
        <v>23</v>
      </c>
      <c r="H7" s="2" t="s">
        <v>4</v>
      </c>
      <c r="I7" s="4" t="s">
        <v>21</v>
      </c>
      <c r="J7" s="12" t="s">
        <v>23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0</v>
      </c>
      <c r="D8" s="21">
        <v>0</v>
      </c>
      <c r="E8" s="38">
        <f>IF(C8=0,0,(D8/C8))</f>
        <v>0</v>
      </c>
      <c r="F8" s="22">
        <v>0</v>
      </c>
      <c r="G8" s="23">
        <v>0</v>
      </c>
      <c r="H8" s="21">
        <v>0</v>
      </c>
      <c r="I8" s="38">
        <f>IF(G8=0,0,(H8/G8))</f>
        <v>0</v>
      </c>
      <c r="J8" s="25">
        <f>+C8+G8</f>
        <v>0</v>
      </c>
      <c r="K8" s="24">
        <f>+D8+F8+H8</f>
        <v>0</v>
      </c>
      <c r="L8" s="38">
        <f>IF(J8=0,0,(K8/J8))</f>
        <v>0</v>
      </c>
    </row>
    <row r="9" spans="2:12" ht="21" x14ac:dyDescent="0.35">
      <c r="B9" s="1" t="s">
        <v>7</v>
      </c>
      <c r="C9" s="33">
        <v>0</v>
      </c>
      <c r="D9" s="27">
        <v>0</v>
      </c>
      <c r="E9" s="39">
        <f>IF(C9=0,0,(D9/C9))</f>
        <v>0</v>
      </c>
      <c r="F9" s="28">
        <v>0</v>
      </c>
      <c r="G9" s="29">
        <v>224.62200000000001</v>
      </c>
      <c r="H9" s="27">
        <v>17945.757460000001</v>
      </c>
      <c r="I9" s="39">
        <f>IF(G9=0,0,(H9/G9))</f>
        <v>79.893142523884563</v>
      </c>
      <c r="J9" s="31">
        <f t="shared" ref="J9:J10" si="0">+C9+G9</f>
        <v>224.62200000000001</v>
      </c>
      <c r="K9" s="30">
        <f>+D9+F9+H9</f>
        <v>17945.757460000001</v>
      </c>
      <c r="L9" s="39">
        <f>IF(J9=0,0,(K9/J9))</f>
        <v>79.893142523884563</v>
      </c>
    </row>
    <row r="10" spans="2:12" ht="21" x14ac:dyDescent="0.35">
      <c r="B10" s="1" t="s">
        <v>8</v>
      </c>
      <c r="C10" s="33">
        <v>1780.644</v>
      </c>
      <c r="D10" s="27">
        <v>171462.53</v>
      </c>
      <c r="E10" s="39">
        <f t="shared" ref="E10:E18" si="1">IF(C10=0,0,(D10/C10))</f>
        <v>96.292425661726881</v>
      </c>
      <c r="F10" s="28">
        <v>4074.3607699999957</v>
      </c>
      <c r="G10" s="29">
        <v>4289.1149999999998</v>
      </c>
      <c r="H10" s="27">
        <v>433609.30300000001</v>
      </c>
      <c r="I10" s="39">
        <f t="shared" ref="I10:I18" si="2">IF(G10=0,0,(H10/G10))</f>
        <v>101.09528492474556</v>
      </c>
      <c r="J10" s="31">
        <f t="shared" si="0"/>
        <v>6069.759</v>
      </c>
      <c r="K10" s="30">
        <f>+D10+F10+H10</f>
        <v>609146.19377000001</v>
      </c>
      <c r="L10" s="39">
        <f t="shared" ref="L10" si="3">IF(J10=0,0,(K10/J10))</f>
        <v>100.35755847472693</v>
      </c>
    </row>
    <row r="11" spans="2:12" ht="21" x14ac:dyDescent="0.35">
      <c r="B11" s="1" t="s">
        <v>9</v>
      </c>
      <c r="C11" s="33">
        <v>0</v>
      </c>
      <c r="D11" s="27">
        <v>0</v>
      </c>
      <c r="E11" s="39">
        <f t="shared" si="1"/>
        <v>0</v>
      </c>
      <c r="F11" s="28">
        <v>0</v>
      </c>
      <c r="G11" s="29">
        <v>0</v>
      </c>
      <c r="H11" s="27">
        <v>0</v>
      </c>
      <c r="I11" s="39">
        <f t="shared" si="2"/>
        <v>0</v>
      </c>
      <c r="J11" s="31">
        <f t="shared" ref="J11:J13" si="4">+C11+G11</f>
        <v>0</v>
      </c>
      <c r="K11" s="30">
        <f t="shared" ref="K11:K13" si="5">+D11+F11+H11</f>
        <v>0</v>
      </c>
      <c r="L11" s="39">
        <f t="shared" ref="L11:L13" si="6">IF(J11=0,0,(K11/J11))</f>
        <v>0</v>
      </c>
    </row>
    <row r="12" spans="2:12" ht="21" x14ac:dyDescent="0.35">
      <c r="B12" s="1" t="s">
        <v>10</v>
      </c>
      <c r="C12" s="33">
        <v>0</v>
      </c>
      <c r="D12" s="27">
        <v>0</v>
      </c>
      <c r="E12" s="39">
        <f t="shared" si="1"/>
        <v>0</v>
      </c>
      <c r="F12" s="28">
        <v>0</v>
      </c>
      <c r="G12" s="29">
        <v>0</v>
      </c>
      <c r="H12" s="27">
        <v>0</v>
      </c>
      <c r="I12" s="39">
        <f t="shared" si="2"/>
        <v>0</v>
      </c>
      <c r="J12" s="31">
        <f t="shared" si="4"/>
        <v>0</v>
      </c>
      <c r="K12" s="30">
        <f t="shared" si="5"/>
        <v>0</v>
      </c>
      <c r="L12" s="39">
        <f t="shared" si="6"/>
        <v>0</v>
      </c>
    </row>
    <row r="13" spans="2:12" ht="21" x14ac:dyDescent="0.35">
      <c r="B13" s="1" t="s">
        <v>11</v>
      </c>
      <c r="C13" s="33">
        <v>0</v>
      </c>
      <c r="D13" s="27">
        <v>0</v>
      </c>
      <c r="E13" s="39">
        <f t="shared" si="1"/>
        <v>0</v>
      </c>
      <c r="F13" s="28">
        <v>0</v>
      </c>
      <c r="G13" s="29">
        <v>0</v>
      </c>
      <c r="H13" s="27">
        <v>0</v>
      </c>
      <c r="I13" s="39">
        <f t="shared" si="2"/>
        <v>0</v>
      </c>
      <c r="J13" s="31">
        <f t="shared" si="4"/>
        <v>0</v>
      </c>
      <c r="K13" s="30">
        <f t="shared" si="5"/>
        <v>0</v>
      </c>
      <c r="L13" s="39">
        <f t="shared" si="6"/>
        <v>0</v>
      </c>
    </row>
    <row r="14" spans="2:12" ht="21" x14ac:dyDescent="0.35">
      <c r="B14" s="1" t="s">
        <v>12</v>
      </c>
      <c r="C14" s="33">
        <v>0</v>
      </c>
      <c r="D14" s="27">
        <v>0</v>
      </c>
      <c r="E14" s="39">
        <f t="shared" si="1"/>
        <v>0</v>
      </c>
      <c r="F14" s="28">
        <v>0</v>
      </c>
      <c r="G14" s="29">
        <v>0</v>
      </c>
      <c r="H14" s="27">
        <v>0</v>
      </c>
      <c r="I14" s="39">
        <f t="shared" si="2"/>
        <v>0</v>
      </c>
      <c r="J14" s="31">
        <f t="shared" ref="J14:J17" si="7">+C14+G14</f>
        <v>0</v>
      </c>
      <c r="K14" s="30">
        <f t="shared" ref="K14:K17" si="8">+D14+F14+H14</f>
        <v>0</v>
      </c>
      <c r="L14" s="39">
        <f t="shared" ref="L14:L17" si="9">IF(J14=0,0,(K14/J14))</f>
        <v>0</v>
      </c>
    </row>
    <row r="15" spans="2:12" ht="21" x14ac:dyDescent="0.35">
      <c r="B15" s="1" t="s">
        <v>13</v>
      </c>
      <c r="C15" s="33">
        <v>0</v>
      </c>
      <c r="D15" s="27">
        <v>0</v>
      </c>
      <c r="E15" s="39">
        <f t="shared" si="1"/>
        <v>0</v>
      </c>
      <c r="F15" s="28">
        <v>0</v>
      </c>
      <c r="G15" s="29">
        <v>0</v>
      </c>
      <c r="H15" s="27">
        <v>0</v>
      </c>
      <c r="I15" s="39">
        <f t="shared" si="2"/>
        <v>0</v>
      </c>
      <c r="J15" s="31">
        <f t="shared" si="7"/>
        <v>0</v>
      </c>
      <c r="K15" s="30">
        <f t="shared" si="8"/>
        <v>0</v>
      </c>
      <c r="L15" s="39">
        <f t="shared" si="9"/>
        <v>0</v>
      </c>
    </row>
    <row r="16" spans="2:12" ht="21" x14ac:dyDescent="0.35">
      <c r="B16" s="1" t="s">
        <v>14</v>
      </c>
      <c r="C16" s="33">
        <v>0</v>
      </c>
      <c r="D16" s="27">
        <v>0</v>
      </c>
      <c r="E16" s="39">
        <f t="shared" si="1"/>
        <v>0</v>
      </c>
      <c r="F16" s="28">
        <v>0</v>
      </c>
      <c r="G16" s="29">
        <v>0</v>
      </c>
      <c r="H16" s="27">
        <v>0</v>
      </c>
      <c r="I16" s="39">
        <f t="shared" si="2"/>
        <v>0</v>
      </c>
      <c r="J16" s="31">
        <f t="shared" si="7"/>
        <v>0</v>
      </c>
      <c r="K16" s="30">
        <f t="shared" si="8"/>
        <v>0</v>
      </c>
      <c r="L16" s="39">
        <f t="shared" si="9"/>
        <v>0</v>
      </c>
    </row>
    <row r="17" spans="2:12" ht="21" x14ac:dyDescent="0.35">
      <c r="B17" s="1" t="s">
        <v>15</v>
      </c>
      <c r="C17" s="33">
        <v>0</v>
      </c>
      <c r="D17" s="27">
        <v>0</v>
      </c>
      <c r="E17" s="39">
        <f t="shared" si="1"/>
        <v>0</v>
      </c>
      <c r="F17" s="28">
        <v>0</v>
      </c>
      <c r="G17" s="29">
        <v>0</v>
      </c>
      <c r="H17" s="27">
        <v>0</v>
      </c>
      <c r="I17" s="39">
        <f t="shared" si="2"/>
        <v>0</v>
      </c>
      <c r="J17" s="31">
        <f t="shared" si="7"/>
        <v>0</v>
      </c>
      <c r="K17" s="30">
        <f t="shared" si="8"/>
        <v>0</v>
      </c>
      <c r="L17" s="39">
        <f t="shared" si="9"/>
        <v>0</v>
      </c>
    </row>
    <row r="18" spans="2:12" ht="21" x14ac:dyDescent="0.35">
      <c r="B18" s="1" t="s">
        <v>16</v>
      </c>
      <c r="C18" s="33">
        <v>0</v>
      </c>
      <c r="D18" s="27">
        <v>0</v>
      </c>
      <c r="E18" s="39">
        <f t="shared" si="1"/>
        <v>0</v>
      </c>
      <c r="F18" s="28">
        <v>0</v>
      </c>
      <c r="G18" s="29">
        <v>0</v>
      </c>
      <c r="H18" s="27">
        <v>0</v>
      </c>
      <c r="I18" s="39">
        <f t="shared" si="2"/>
        <v>0</v>
      </c>
      <c r="J18" s="31">
        <f t="shared" ref="J18:J19" si="10">+C18+G18</f>
        <v>0</v>
      </c>
      <c r="K18" s="30">
        <f t="shared" ref="K18:K19" si="11">+D18+F18+H18</f>
        <v>0</v>
      </c>
      <c r="L18" s="39">
        <f t="shared" ref="L18:L19" si="12">IF(J18=0,0,(K18/J18))</f>
        <v>0</v>
      </c>
    </row>
    <row r="19" spans="2:12" ht="21.75" thickBot="1" x14ac:dyDescent="0.4">
      <c r="B19" s="1" t="s">
        <v>17</v>
      </c>
      <c r="C19" s="35">
        <v>0</v>
      </c>
      <c r="D19" s="36">
        <v>0</v>
      </c>
      <c r="E19" s="39">
        <f t="shared" ref="E19" si="13">IF(C19=0,0,(D19/C19))</f>
        <v>0</v>
      </c>
      <c r="F19" s="28">
        <v>0</v>
      </c>
      <c r="G19" s="29">
        <v>0</v>
      </c>
      <c r="H19" s="27">
        <v>0</v>
      </c>
      <c r="I19" s="39">
        <f t="shared" ref="I19" si="14">IF(G19=0,0,(H19/G19))</f>
        <v>0</v>
      </c>
      <c r="J19" s="31">
        <f t="shared" si="10"/>
        <v>0</v>
      </c>
      <c r="K19" s="30">
        <f t="shared" si="11"/>
        <v>0</v>
      </c>
      <c r="L19" s="39">
        <f t="shared" si="12"/>
        <v>0</v>
      </c>
    </row>
    <row r="20" spans="2:12" ht="27" customHeight="1" thickBot="1" x14ac:dyDescent="0.4">
      <c r="B20" s="9" t="s">
        <v>22</v>
      </c>
      <c r="C20" s="8">
        <f>SUM(C8:C19)</f>
        <v>1780.644</v>
      </c>
      <c r="D20" s="10">
        <f>SUM(D8:D19)</f>
        <v>171462.53</v>
      </c>
      <c r="E20" s="10">
        <f>IF(C20=0,0,(D20/C20))</f>
        <v>96.292425661726881</v>
      </c>
      <c r="F20" s="10">
        <f>SUM(F8:F19)</f>
        <v>4074.3607699999957</v>
      </c>
      <c r="G20" s="7">
        <f>SUM(G8:G19)</f>
        <v>4513.7370000000001</v>
      </c>
      <c r="H20" s="11">
        <f>SUM(H8:H19)</f>
        <v>451555.06046000001</v>
      </c>
      <c r="I20" s="11">
        <f>IF(G20=0,0,(H20/G20))</f>
        <v>100.04017966930728</v>
      </c>
      <c r="J20" s="13">
        <f>SUM(J8:J19)</f>
        <v>6294.3810000000003</v>
      </c>
      <c r="K20" s="14">
        <f t="shared" ref="K20" si="15">SUM(K8:K19)</f>
        <v>627091.95123000001</v>
      </c>
      <c r="L20" s="15">
        <f>IF(J20=0,0,(K20/J20))</f>
        <v>99.62726298741687</v>
      </c>
    </row>
    <row r="21" spans="2:12" ht="38.25" customHeight="1" x14ac:dyDescent="0.35">
      <c r="B21" s="40" t="s">
        <v>25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60.75" customHeight="1" x14ac:dyDescent="0.35">
      <c r="B22" s="40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2"/>
  <sheetViews>
    <sheetView zoomScale="90" zoomScaleNormal="90" workbookViewId="0">
      <selection activeCell="M8" sqref="M8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7.140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5"/>
    </row>
    <row r="3" spans="2:11" ht="23.25" x14ac:dyDescent="0.35">
      <c r="B3" s="59" t="s">
        <v>18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23.25" x14ac:dyDescent="0.35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24" thickBot="1" x14ac:dyDescent="0.4">
      <c r="B5" s="62" t="s">
        <v>20</v>
      </c>
      <c r="C5" s="63"/>
      <c r="D5" s="63"/>
      <c r="E5" s="63"/>
      <c r="F5" s="63"/>
      <c r="G5" s="63"/>
      <c r="H5" s="63"/>
      <c r="I5" s="63"/>
      <c r="J5" s="63"/>
      <c r="K5" s="64"/>
    </row>
    <row r="6" spans="2:11" ht="21.75" thickBot="1" x14ac:dyDescent="0.4">
      <c r="B6" s="41" t="s">
        <v>3</v>
      </c>
      <c r="C6" s="65" t="s">
        <v>0</v>
      </c>
      <c r="D6" s="65"/>
      <c r="E6" s="65"/>
      <c r="F6" s="53" t="s">
        <v>1</v>
      </c>
      <c r="G6" s="54"/>
      <c r="H6" s="55"/>
      <c r="I6" s="56" t="s">
        <v>2</v>
      </c>
      <c r="J6" s="57"/>
      <c r="K6" s="58"/>
    </row>
    <row r="7" spans="2:11" ht="42.75" customHeight="1" thickBot="1" x14ac:dyDescent="0.3">
      <c r="B7" s="42"/>
      <c r="C7" s="16" t="s">
        <v>23</v>
      </c>
      <c r="D7" s="2" t="s">
        <v>4</v>
      </c>
      <c r="E7" s="4" t="s">
        <v>21</v>
      </c>
      <c r="F7" s="6" t="s">
        <v>23</v>
      </c>
      <c r="G7" s="2" t="s">
        <v>4</v>
      </c>
      <c r="H7" s="4" t="s">
        <v>21</v>
      </c>
      <c r="I7" s="12" t="s">
        <v>23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46159.394999999997</v>
      </c>
      <c r="D8" s="21">
        <v>2046741.16022</v>
      </c>
      <c r="E8" s="38">
        <f>IF(C8=0,0,(D8/C8))</f>
        <v>44.340727607456728</v>
      </c>
      <c r="F8" s="23">
        <v>33774.161000000007</v>
      </c>
      <c r="G8" s="21">
        <v>1427130.0060000001</v>
      </c>
      <c r="H8" s="38">
        <f>IF(F8=0,0,(G8/F8))</f>
        <v>42.255083879063633</v>
      </c>
      <c r="I8" s="25">
        <f>+C8+F8</f>
        <v>79933.556000000011</v>
      </c>
      <c r="J8" s="24">
        <f>+D8+G8</f>
        <v>3473871.16622</v>
      </c>
      <c r="K8" s="38">
        <f>IF(I8=0,0,(J8/I8))</f>
        <v>43.459484852894569</v>
      </c>
    </row>
    <row r="9" spans="2:11" ht="21" x14ac:dyDescent="0.35">
      <c r="B9" s="1" t="s">
        <v>7</v>
      </c>
      <c r="C9" s="26">
        <v>16154.420999999998</v>
      </c>
      <c r="D9" s="27">
        <v>830797.33263999992</v>
      </c>
      <c r="E9" s="39">
        <f t="shared" ref="E9:E13" si="0">IF(C9=0,0,(D9/C9))</f>
        <v>51.42848094896128</v>
      </c>
      <c r="F9" s="29">
        <v>18389.386999999999</v>
      </c>
      <c r="G9" s="27">
        <v>955594.28645000013</v>
      </c>
      <c r="H9" s="39">
        <f t="shared" ref="H9:H20" si="1">IF(F9=0,0,(G9/F9))</f>
        <v>51.96444484256056</v>
      </c>
      <c r="I9" s="31">
        <f t="shared" ref="I9:J10" si="2">+C9+F9</f>
        <v>34543.807999999997</v>
      </c>
      <c r="J9" s="30">
        <f t="shared" si="2"/>
        <v>1786391.6190900002</v>
      </c>
      <c r="K9" s="39">
        <f t="shared" ref="K9:K10" si="3">IF(I9=0,0,(J9/I9))</f>
        <v>51.713801185150182</v>
      </c>
    </row>
    <row r="10" spans="2:11" ht="21" x14ac:dyDescent="0.35">
      <c r="B10" s="1" t="s">
        <v>8</v>
      </c>
      <c r="C10" s="26">
        <v>4695</v>
      </c>
      <c r="D10" s="27">
        <v>232500</v>
      </c>
      <c r="E10" s="39">
        <f t="shared" si="0"/>
        <v>49.52076677316294</v>
      </c>
      <c r="F10" s="29">
        <v>19709.998000000003</v>
      </c>
      <c r="G10" s="27">
        <v>1632582.6090000002</v>
      </c>
      <c r="H10" s="39">
        <f t="shared" si="1"/>
        <v>82.830176289211181</v>
      </c>
      <c r="I10" s="31">
        <f t="shared" si="2"/>
        <v>24404.998000000003</v>
      </c>
      <c r="J10" s="30">
        <f t="shared" si="2"/>
        <v>1865082.6090000002</v>
      </c>
      <c r="K10" s="39">
        <f t="shared" si="3"/>
        <v>76.422157830129706</v>
      </c>
    </row>
    <row r="11" spans="2:11" ht="21" x14ac:dyDescent="0.35">
      <c r="B11" s="1" t="s">
        <v>9</v>
      </c>
      <c r="C11" s="26">
        <v>13337.995999999999</v>
      </c>
      <c r="D11" s="27">
        <v>651346.20463000005</v>
      </c>
      <c r="E11" s="39">
        <f t="shared" si="0"/>
        <v>48.833888136568646</v>
      </c>
      <c r="F11" s="29">
        <v>73458.478999999992</v>
      </c>
      <c r="G11" s="27">
        <v>3260148.1120099998</v>
      </c>
      <c r="H11" s="39">
        <f t="shared" si="1"/>
        <v>44.380827868897207</v>
      </c>
      <c r="I11" s="31">
        <f t="shared" ref="I11:I13" si="4">+C11+F11</f>
        <v>86796.474999999991</v>
      </c>
      <c r="J11" s="30">
        <f t="shared" ref="J11:J13" si="5">+D11+G11</f>
        <v>3911494.3166399999</v>
      </c>
      <c r="K11" s="39">
        <f t="shared" ref="K11:K13" si="6">IF(I11=0,0,(J11/I11))</f>
        <v>45.06512870067592</v>
      </c>
    </row>
    <row r="12" spans="2:11" ht="21" x14ac:dyDescent="0.35">
      <c r="B12" s="1" t="s">
        <v>10</v>
      </c>
      <c r="C12" s="26">
        <v>20001.477999999999</v>
      </c>
      <c r="D12" s="27">
        <v>976888.67999999993</v>
      </c>
      <c r="E12" s="39">
        <f t="shared" si="0"/>
        <v>48.840824663057397</v>
      </c>
      <c r="F12" s="29">
        <v>116461.92599999999</v>
      </c>
      <c r="G12" s="27">
        <v>4911939.3508000011</v>
      </c>
      <c r="H12" s="39">
        <f t="shared" si="1"/>
        <v>42.176353418713006</v>
      </c>
      <c r="I12" s="31">
        <f t="shared" si="4"/>
        <v>136463.40399999998</v>
      </c>
      <c r="J12" s="30">
        <f t="shared" si="5"/>
        <v>5888828.0308000008</v>
      </c>
      <c r="K12" s="39">
        <f t="shared" si="6"/>
        <v>43.153166769898263</v>
      </c>
    </row>
    <row r="13" spans="2:11" ht="21" x14ac:dyDescent="0.35">
      <c r="B13" s="1" t="s">
        <v>11</v>
      </c>
      <c r="C13" s="26">
        <v>39428.341</v>
      </c>
      <c r="D13" s="27">
        <v>2156254.656</v>
      </c>
      <c r="E13" s="39">
        <f t="shared" si="0"/>
        <v>54.687937694360507</v>
      </c>
      <c r="F13" s="29">
        <v>63462.569999999985</v>
      </c>
      <c r="G13" s="27">
        <v>3839259.3232999993</v>
      </c>
      <c r="H13" s="39">
        <f t="shared" si="1"/>
        <v>60.496436297805154</v>
      </c>
      <c r="I13" s="31">
        <f t="shared" si="4"/>
        <v>102890.91099999999</v>
      </c>
      <c r="J13" s="30">
        <f t="shared" si="5"/>
        <v>5995513.9792999998</v>
      </c>
      <c r="K13" s="39">
        <f t="shared" si="6"/>
        <v>58.270588927918034</v>
      </c>
    </row>
    <row r="14" spans="2:11" ht="21" x14ac:dyDescent="0.35">
      <c r="B14" s="1" t="s">
        <v>12</v>
      </c>
      <c r="C14" s="26">
        <v>51292.019</v>
      </c>
      <c r="D14" s="27">
        <v>2769809.0359999998</v>
      </c>
      <c r="E14" s="39">
        <f t="shared" ref="E14:E20" si="7">IF(C14=0,0,(D14/C14))</f>
        <v>54.000780043382576</v>
      </c>
      <c r="F14" s="29">
        <v>51001.5</v>
      </c>
      <c r="G14" s="27">
        <v>2816152.2649999997</v>
      </c>
      <c r="H14" s="39">
        <f t="shared" si="1"/>
        <v>55.217047831926507</v>
      </c>
      <c r="I14" s="31">
        <f t="shared" ref="I14:I19" si="8">+C14+F14</f>
        <v>102293.519</v>
      </c>
      <c r="J14" s="30">
        <f t="shared" ref="J14:J19" si="9">+D14+G14</f>
        <v>5585961.300999999</v>
      </c>
      <c r="K14" s="39">
        <f t="shared" ref="K14:K19" si="10">IF(I14=0,0,(J14/I14))</f>
        <v>54.607186805255949</v>
      </c>
    </row>
    <row r="15" spans="2:11" ht="21" x14ac:dyDescent="0.35">
      <c r="B15" s="1" t="s">
        <v>13</v>
      </c>
      <c r="C15" s="26">
        <v>64498.13900000001</v>
      </c>
      <c r="D15" s="27">
        <v>3482899.5060000005</v>
      </c>
      <c r="E15" s="39">
        <f t="shared" si="7"/>
        <v>54</v>
      </c>
      <c r="F15" s="29">
        <v>40033.347999999998</v>
      </c>
      <c r="G15" s="27">
        <v>2009976.2885000003</v>
      </c>
      <c r="H15" s="39">
        <f t="shared" si="1"/>
        <v>50.207549178749687</v>
      </c>
      <c r="I15" s="31">
        <f t="shared" si="8"/>
        <v>104531.48700000001</v>
      </c>
      <c r="J15" s="30">
        <f t="shared" si="9"/>
        <v>5492875.7945000008</v>
      </c>
      <c r="K15" s="39">
        <f t="shared" si="10"/>
        <v>52.547571570468527</v>
      </c>
    </row>
    <row r="16" spans="2:11" ht="21" x14ac:dyDescent="0.35">
      <c r="B16" s="1" t="s">
        <v>14</v>
      </c>
      <c r="C16" s="26">
        <v>56961.653999999995</v>
      </c>
      <c r="D16" s="27">
        <v>3075928.6140000001</v>
      </c>
      <c r="E16" s="39">
        <f t="shared" si="7"/>
        <v>53.99998767591967</v>
      </c>
      <c r="F16" s="29">
        <v>17705.222000000002</v>
      </c>
      <c r="G16" s="27">
        <v>737183.16400000011</v>
      </c>
      <c r="H16" s="39">
        <f t="shared" si="1"/>
        <v>41.636482389206982</v>
      </c>
      <c r="I16" s="31">
        <f t="shared" si="8"/>
        <v>74666.875999999989</v>
      </c>
      <c r="J16" s="30">
        <f t="shared" si="9"/>
        <v>3813111.7779999999</v>
      </c>
      <c r="K16" s="39">
        <f t="shared" si="10"/>
        <v>51.06831813882237</v>
      </c>
    </row>
    <row r="17" spans="2:12" ht="21" x14ac:dyDescent="0.35">
      <c r="B17" s="1" t="s">
        <v>15</v>
      </c>
      <c r="C17" s="26">
        <v>47731.623</v>
      </c>
      <c r="D17" s="27">
        <v>2577507.6420000005</v>
      </c>
      <c r="E17" s="39">
        <f t="shared" si="7"/>
        <v>54.000000000000007</v>
      </c>
      <c r="F17" s="29">
        <v>21889.552</v>
      </c>
      <c r="G17" s="27">
        <v>1373945.861</v>
      </c>
      <c r="H17" s="39">
        <f t="shared" si="1"/>
        <v>62.767198753085495</v>
      </c>
      <c r="I17" s="31">
        <f t="shared" si="8"/>
        <v>69621.175000000003</v>
      </c>
      <c r="J17" s="30">
        <f t="shared" si="9"/>
        <v>3951453.5030000005</v>
      </c>
      <c r="K17" s="39">
        <f t="shared" si="10"/>
        <v>56.756489717388426</v>
      </c>
    </row>
    <row r="18" spans="2:12" ht="21" x14ac:dyDescent="0.35">
      <c r="B18" s="1" t="s">
        <v>16</v>
      </c>
      <c r="C18" s="26">
        <v>49983.565000000002</v>
      </c>
      <c r="D18" s="27">
        <v>2699112.51</v>
      </c>
      <c r="E18" s="39">
        <f t="shared" si="7"/>
        <v>53.999999999999993</v>
      </c>
      <c r="F18" s="29">
        <v>26200.629999999997</v>
      </c>
      <c r="G18" s="27">
        <v>1598100.9010000001</v>
      </c>
      <c r="H18" s="39">
        <f t="shared" si="1"/>
        <v>60.994750927744875</v>
      </c>
      <c r="I18" s="31">
        <f t="shared" si="8"/>
        <v>76184.195000000007</v>
      </c>
      <c r="J18" s="30">
        <f t="shared" si="9"/>
        <v>4297213.4110000003</v>
      </c>
      <c r="K18" s="39">
        <f t="shared" si="10"/>
        <v>56.405576130324668</v>
      </c>
    </row>
    <row r="19" spans="2:12" ht="21.75" thickBot="1" x14ac:dyDescent="0.4">
      <c r="B19" s="1" t="s">
        <v>17</v>
      </c>
      <c r="C19" s="26">
        <v>52702.18</v>
      </c>
      <c r="D19" s="27">
        <v>2910501.5219999999</v>
      </c>
      <c r="E19" s="39">
        <f t="shared" si="7"/>
        <v>55.225448397011277</v>
      </c>
      <c r="F19" s="29">
        <v>63985.756000000001</v>
      </c>
      <c r="G19" s="27">
        <v>5144987.4789999994</v>
      </c>
      <c r="H19" s="39">
        <f t="shared" si="1"/>
        <v>80.408325237260613</v>
      </c>
      <c r="I19" s="31">
        <f t="shared" si="8"/>
        <v>116687.936</v>
      </c>
      <c r="J19" s="30">
        <f t="shared" si="9"/>
        <v>8055489.0009999992</v>
      </c>
      <c r="K19" s="39">
        <f t="shared" si="10"/>
        <v>69.034463005670091</v>
      </c>
    </row>
    <row r="20" spans="2:12" ht="27" customHeight="1" thickBot="1" x14ac:dyDescent="0.4">
      <c r="B20" s="9" t="s">
        <v>22</v>
      </c>
      <c r="C20" s="18">
        <f>SUM(C8:C19)</f>
        <v>462945.81099999999</v>
      </c>
      <c r="D20" s="17">
        <f>SUM(D8:D19)</f>
        <v>24410286.86349</v>
      </c>
      <c r="E20" s="17">
        <f t="shared" si="7"/>
        <v>52.728173111150589</v>
      </c>
      <c r="F20" s="7">
        <f>SUM(F8:F19)</f>
        <v>546072.5290000001</v>
      </c>
      <c r="G20" s="11">
        <f>SUM(G8:G19)</f>
        <v>29706999.646060001</v>
      </c>
      <c r="H20" s="66">
        <f t="shared" si="1"/>
        <v>54.401197768474447</v>
      </c>
      <c r="I20" s="34">
        <f>SUM(I8:I19)</f>
        <v>1009018.3400000001</v>
      </c>
      <c r="J20" s="14">
        <f t="shared" ref="J20" si="11">SUM(J8:J19)</f>
        <v>54117286.509549998</v>
      </c>
      <c r="K20" s="15">
        <f t="shared" ref="K20" si="12">IF(I20=0,0,(J20/I20))</f>
        <v>53.633600465131281</v>
      </c>
    </row>
    <row r="21" spans="2:12" ht="38.25" customHeight="1" x14ac:dyDescent="0.35">
      <c r="B21" s="40" t="s">
        <v>26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2" ht="48.75" customHeight="1" x14ac:dyDescent="0.35">
      <c r="B22" s="40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10">
    <mergeCell ref="B22:L22"/>
    <mergeCell ref="B21:K21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235CB-D5E1-4319-95A4-0C487FA7DB4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Alvarado Marín María Felicia</cp:lastModifiedBy>
  <dcterms:created xsi:type="dcterms:W3CDTF">2014-09-30T01:04:38Z</dcterms:created>
  <dcterms:modified xsi:type="dcterms:W3CDTF">2022-07-27T00:12:26Z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