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OMT\5.  INFORME DE MERCADO\2022\"/>
    </mc:Choice>
  </mc:AlternateContent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G20" i="1" l="1"/>
  <c r="I10" i="1" l="1"/>
  <c r="I11" i="1"/>
  <c r="I12" i="1"/>
  <c r="I13" i="1"/>
  <c r="I14" i="1"/>
  <c r="I15" i="1"/>
  <c r="I16" i="1"/>
  <c r="I17" i="1"/>
  <c r="I18" i="1"/>
  <c r="E10" i="1"/>
  <c r="E11" i="1"/>
  <c r="E12" i="1"/>
  <c r="E13" i="1"/>
  <c r="E14" i="1"/>
  <c r="E15" i="1"/>
  <c r="E16" i="1"/>
  <c r="E17" i="1"/>
  <c r="E18" i="1"/>
  <c r="E9" i="1"/>
  <c r="E19" i="1"/>
  <c r="E14" i="3" l="1"/>
  <c r="E15" i="3"/>
  <c r="E16" i="3"/>
  <c r="E17" i="3"/>
  <c r="E18" i="3"/>
  <c r="E19" i="3"/>
  <c r="H19" i="3"/>
  <c r="H18" i="3"/>
  <c r="H17" i="3"/>
  <c r="H16" i="3"/>
  <c r="H15" i="3"/>
  <c r="H14" i="3"/>
  <c r="H13" i="3"/>
  <c r="H12" i="3"/>
  <c r="H11" i="3"/>
  <c r="H10" i="3"/>
  <c r="H9" i="3"/>
  <c r="H8" i="3"/>
  <c r="E13" i="3"/>
  <c r="E12" i="3"/>
  <c r="E11" i="3"/>
  <c r="E10" i="3"/>
  <c r="E9" i="3"/>
  <c r="E8" i="3"/>
  <c r="K19" i="1"/>
  <c r="I19" i="1"/>
  <c r="I9" i="1"/>
  <c r="I8" i="1"/>
  <c r="E8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K16" i="1"/>
  <c r="J16" i="1"/>
  <c r="L16" i="1" s="1"/>
  <c r="K15" i="1"/>
  <c r="J15" i="1"/>
  <c r="L15" i="1" s="1"/>
  <c r="K14" i="1"/>
  <c r="J14" i="1"/>
  <c r="L14" i="1" s="1"/>
  <c r="L17" i="1" l="1"/>
  <c r="K19" i="3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D20" i="3"/>
  <c r="C20" i="3"/>
  <c r="J10" i="3"/>
  <c r="I10" i="3"/>
  <c r="J9" i="3"/>
  <c r="I9" i="3"/>
  <c r="J8" i="3"/>
  <c r="I8" i="3"/>
  <c r="H20" i="1"/>
  <c r="D20" i="1"/>
  <c r="C20" i="1"/>
  <c r="J9" i="1"/>
  <c r="L9" i="1" s="1"/>
  <c r="J10" i="1"/>
  <c r="L10" i="1" s="1"/>
  <c r="J8" i="1"/>
  <c r="L8" i="1" s="1"/>
  <c r="H20" i="3" l="1"/>
  <c r="K8" i="3"/>
  <c r="K10" i="3"/>
  <c r="E20" i="1"/>
  <c r="E20" i="3"/>
  <c r="I20" i="1"/>
  <c r="K9" i="3"/>
  <c r="J20" i="1"/>
  <c r="L20" i="1" s="1"/>
  <c r="J20" i="3"/>
  <c r="I20" i="3"/>
  <c r="K20" i="3" l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<sst xmlns="http://schemas.openxmlformats.org/spreadsheetml/2006/main" count="65" uniqueCount="29">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</sst>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  <numFmt numFmtId="171" formatCode="_-[$$-2C0A]\ * #,##0.00_-;\-[$$-2C0A]\ * #,##0.00_-;_-[$$-2C0A]\ * &quot;-&quot;??_-;_-@_-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  <fill>
      <patternFill patternType="solid">
        <fgColor rgb="FF008E4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5" applyNumberFormat="0" applyAlignment="0" applyProtection="0"/>
    <xf numFmtId="0" fontId="15" fillId="7" borderId="16" applyNumberFormat="0" applyAlignment="0" applyProtection="0"/>
    <xf numFmtId="0" fontId="16" fillId="7" borderId="15" applyNumberFormat="0" applyAlignment="0" applyProtection="0"/>
    <xf numFmtId="0" fontId="17" fillId="0" borderId="17" applyNumberFormat="0" applyFill="0" applyAlignment="0" applyProtection="0"/>
    <xf numFmtId="0" fontId="18" fillId="8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0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9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9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4" fontId="24" fillId="37" borderId="29" xfId="0" applyNumberFormat="1" applyFont="1" applyFill="1" applyBorder="1" applyAlignment="1">
      <alignment horizontal="right"/>
    </xf>
    <xf numFmtId="4" fontId="24" fillId="35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5" borderId="29" xfId="0" applyNumberFormat="1" applyFont="1" applyFill="1" applyBorder="1" applyAlignment="1">
      <alignment horizontal="right"/>
    </xf>
    <xf numFmtId="170" fontId="24" fillId="37" borderId="29" xfId="0" applyNumberFormat="1" applyFont="1" applyFill="1" applyBorder="1" applyAlignment="1">
      <alignment horizontal="right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170" fontId="24" fillId="38" borderId="30" xfId="0" applyNumberFormat="1" applyFont="1" applyFill="1" applyBorder="1" applyAlignment="1">
      <alignment horizontal="right"/>
    </xf>
    <xf numFmtId="0" fontId="2" fillId="41" borderId="8" xfId="0" applyFont="1" applyFill="1" applyBorder="1" applyAlignment="1">
      <alignment horizontal="center" vertical="center"/>
    </xf>
    <xf numFmtId="170" fontId="24" fillId="41" borderId="29" xfId="0" applyNumberFormat="1" applyFont="1" applyFill="1" applyBorder="1" applyAlignment="1">
      <alignment horizontal="right"/>
    </xf>
    <xf numFmtId="4" fontId="24" fillId="41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1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7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8" borderId="25" xfId="0" applyNumberFormat="1" applyFont="1" applyFill="1" applyBorder="1" applyAlignment="1">
      <alignment horizontal="right"/>
    </xf>
    <xf numFmtId="4" fontId="33" fillId="41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7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8" borderId="21" xfId="0" applyNumberFormat="1" applyFont="1" applyFill="1" applyBorder="1" applyAlignment="1">
      <alignment horizontal="right"/>
    </xf>
    <xf numFmtId="4" fontId="33" fillId="35" borderId="22" xfId="33" applyNumberFormat="1" applyFont="1" applyFill="1" applyBorder="1" applyAlignment="1">
      <alignment horizontal="right"/>
    </xf>
    <xf numFmtId="4" fontId="33" fillId="35" borderId="23" xfId="33" applyNumberFormat="1" applyFont="1" applyFill="1" applyBorder="1" applyAlignment="1">
      <alignment horizontal="right"/>
    </xf>
    <xf numFmtId="165" fontId="24" fillId="38" borderId="29" xfId="154" applyNumberFormat="1" applyFont="1" applyFill="1" applyBorder="1" applyAlignment="1">
      <alignment horizontal="right"/>
    </xf>
    <xf numFmtId="4" fontId="34" fillId="35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5" fillId="36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171" fontId="24" fillId="37" borderId="29" xfId="154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6" borderId="3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40" borderId="2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5" fillId="4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2" borderId="5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  <xf numFmtId="0" fontId="5" fillId="39" borderId="3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8E40"/>
      <color rgb="FF00A249"/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84668</xdr:rowOff>
    </xdr:from>
    <xdr:to>
      <xdr:col>3</xdr:col>
      <xdr:colOff>571500</xdr:colOff>
      <xdr:row>1</xdr:row>
      <xdr:rowOff>711803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285751"/>
          <a:ext cx="2561167" cy="627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1</xdr:row>
      <xdr:rowOff>58951</xdr:rowOff>
    </xdr:from>
    <xdr:to>
      <xdr:col>3</xdr:col>
      <xdr:colOff>529169</xdr:colOff>
      <xdr:row>1</xdr:row>
      <xdr:rowOff>686086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2" y="260034"/>
          <a:ext cx="2561167" cy="62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zoomScale="90" zoomScaleNormal="90" workbookViewId="0">
      <selection activeCell="A12" sqref="A12:XFD12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23.25" x14ac:dyDescent="0.35">
      <c r="B3" s="60" t="s">
        <v>18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23.25" x14ac:dyDescent="0.35">
      <c r="B4" s="47" t="s">
        <v>28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2" ht="24" thickBot="1" x14ac:dyDescent="0.4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12" ht="21.75" thickBot="1" x14ac:dyDescent="0.4">
      <c r="B6" s="42" t="s">
        <v>3</v>
      </c>
      <c r="C6" s="53" t="s">
        <v>0</v>
      </c>
      <c r="D6" s="53"/>
      <c r="E6" s="53"/>
      <c r="F6" s="37"/>
      <c r="G6" s="54" t="s">
        <v>1</v>
      </c>
      <c r="H6" s="55"/>
      <c r="I6" s="56"/>
      <c r="J6" s="57" t="s">
        <v>2</v>
      </c>
      <c r="K6" s="58"/>
      <c r="L6" s="59"/>
    </row>
    <row r="7" spans="2:12" ht="42.75" customHeight="1" thickBot="1" x14ac:dyDescent="0.3">
      <c r="B7" s="43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38">
        <f>IF(C8=0,0,(D8/C8))</f>
        <v>0</v>
      </c>
      <c r="F8" s="22">
        <v>0</v>
      </c>
      <c r="G8" s="23">
        <v>0</v>
      </c>
      <c r="H8" s="21">
        <v>0</v>
      </c>
      <c r="I8" s="38">
        <f>IF(G8=0,0,(H8/G8))</f>
        <v>0</v>
      </c>
      <c r="J8" s="25">
        <f>+C8+G8</f>
        <v>0</v>
      </c>
      <c r="K8" s="24">
        <f>+D8+F8+H8</f>
        <v>0</v>
      </c>
      <c r="L8" s="38">
        <f>IF(J8=0,0,(K8/J8))</f>
        <v>0</v>
      </c>
    </row>
    <row r="9" spans="2:12" ht="21" x14ac:dyDescent="0.35">
      <c r="B9" s="1" t="s">
        <v>7</v>
      </c>
      <c r="C9" s="33">
        <v>0</v>
      </c>
      <c r="D9" s="27">
        <v>0</v>
      </c>
      <c r="E9" s="39">
        <f>IF(C9=0,0,(D9/C9))</f>
        <v>0</v>
      </c>
      <c r="F9" s="28">
        <v>0</v>
      </c>
      <c r="G9" s="29">
        <v>24.519000000000002</v>
      </c>
      <c r="H9" s="27">
        <v>3064.875</v>
      </c>
      <c r="I9" s="39">
        <f>IF(G9=0,0,(H9/G9))</f>
        <v>124.99999999999999</v>
      </c>
      <c r="J9" s="31">
        <f t="shared" ref="J9:J10" si="0">+C9+G9</f>
        <v>24.519000000000002</v>
      </c>
      <c r="K9" s="30">
        <f>+D9+F9+H9</f>
        <v>3064.875</v>
      </c>
      <c r="L9" s="39">
        <f>IF(J9=0,0,(K9/J9))</f>
        <v>124.99999999999999</v>
      </c>
    </row>
    <row r="10" spans="2:12" ht="21" x14ac:dyDescent="0.35">
      <c r="B10" s="1" t="s">
        <v>8</v>
      </c>
      <c r="C10" s="33">
        <v>3355.1849999999999</v>
      </c>
      <c r="D10" s="27">
        <v>567770.3444200001</v>
      </c>
      <c r="E10" s="39">
        <f t="shared" ref="E10:E18" si="1">IF(C10=0,0,(D10/C10))</f>
        <v>169.2217700126819</v>
      </c>
      <c r="F10" s="28">
        <v>87678.142709999986</v>
      </c>
      <c r="G10" s="29">
        <v>7923.8550000000005</v>
      </c>
      <c r="H10" s="27">
        <v>1696137.5490900001</v>
      </c>
      <c r="I10" s="39">
        <f t="shared" ref="I10:I18" si="2">IF(G10=0,0,(H10/G10))</f>
        <v>214.05459199972739</v>
      </c>
      <c r="J10" s="31">
        <f t="shared" si="0"/>
        <v>11279.04</v>
      </c>
      <c r="K10" s="30">
        <f>+D10+F10+H10</f>
        <v>2351586.0362200001</v>
      </c>
      <c r="L10" s="39">
        <f t="shared" ref="L10" si="3">IF(J10=0,0,(K10/J10))</f>
        <v>208.49168335425711</v>
      </c>
    </row>
    <row r="11" spans="2:12" ht="21" x14ac:dyDescent="0.35">
      <c r="B11" s="1" t="s">
        <v>9</v>
      </c>
      <c r="C11" s="33">
        <v>13942.186000000002</v>
      </c>
      <c r="D11" s="27">
        <v>2536237.4182826998</v>
      </c>
      <c r="E11" s="39">
        <f t="shared" si="1"/>
        <v>181.91103018441294</v>
      </c>
      <c r="F11" s="28">
        <v>366710.15429999982</v>
      </c>
      <c r="G11" s="29">
        <v>4696.567</v>
      </c>
      <c r="H11" s="27">
        <v>943187.45192999998</v>
      </c>
      <c r="I11" s="39">
        <f t="shared" si="2"/>
        <v>200.82486887337069</v>
      </c>
      <c r="J11" s="31">
        <f t="shared" ref="J11:J13" si="4">+C11+G11</f>
        <v>18638.753000000001</v>
      </c>
      <c r="K11" s="30">
        <f t="shared" ref="K11:K13" si="5">+D11+F11+H11</f>
        <v>3846135.0245126993</v>
      </c>
      <c r="L11" s="39">
        <f t="shared" ref="L11:L13" si="6">IF(J11=0,0,(K11/J11))</f>
        <v>206.35152064693915</v>
      </c>
    </row>
    <row r="12" spans="2:12" ht="21" x14ac:dyDescent="0.35">
      <c r="B12" s="1" t="s">
        <v>10</v>
      </c>
      <c r="C12" s="33">
        <v>0</v>
      </c>
      <c r="D12" s="27">
        <v>0</v>
      </c>
      <c r="E12" s="39">
        <f t="shared" si="1"/>
        <v>0</v>
      </c>
      <c r="F12" s="28">
        <v>0</v>
      </c>
      <c r="G12" s="29">
        <v>0</v>
      </c>
      <c r="H12" s="27">
        <v>0</v>
      </c>
      <c r="I12" s="39">
        <f t="shared" si="2"/>
        <v>0</v>
      </c>
      <c r="J12" s="31">
        <f t="shared" si="4"/>
        <v>0</v>
      </c>
      <c r="K12" s="30">
        <f t="shared" si="5"/>
        <v>0</v>
      </c>
      <c r="L12" s="39">
        <f t="shared" si="6"/>
        <v>0</v>
      </c>
    </row>
    <row r="13" spans="2:12" ht="21" x14ac:dyDescent="0.35">
      <c r="B13" s="1" t="s">
        <v>11</v>
      </c>
      <c r="C13" s="33">
        <v>0</v>
      </c>
      <c r="D13" s="27">
        <v>0</v>
      </c>
      <c r="E13" s="39">
        <f t="shared" si="1"/>
        <v>0</v>
      </c>
      <c r="F13" s="28">
        <v>0</v>
      </c>
      <c r="G13" s="29">
        <v>0</v>
      </c>
      <c r="H13" s="27">
        <v>0</v>
      </c>
      <c r="I13" s="39">
        <f t="shared" si="2"/>
        <v>0</v>
      </c>
      <c r="J13" s="31">
        <f t="shared" si="4"/>
        <v>0</v>
      </c>
      <c r="K13" s="30">
        <f t="shared" si="5"/>
        <v>0</v>
      </c>
      <c r="L13" s="39">
        <f t="shared" si="6"/>
        <v>0</v>
      </c>
    </row>
    <row r="14" spans="2:12" ht="21" x14ac:dyDescent="0.35">
      <c r="B14" s="1" t="s">
        <v>12</v>
      </c>
      <c r="C14" s="33">
        <v>0</v>
      </c>
      <c r="D14" s="27">
        <v>0</v>
      </c>
      <c r="E14" s="39">
        <f t="shared" si="1"/>
        <v>0</v>
      </c>
      <c r="F14" s="28"/>
      <c r="G14" s="29"/>
      <c r="H14" s="27"/>
      <c r="I14" s="39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39">
        <f t="shared" ref="L14:L17" si="9">IF(J14=0,0,(K14/J14))</f>
        <v>0</v>
      </c>
    </row>
    <row r="15" spans="2:12" ht="21" x14ac:dyDescent="0.35">
      <c r="B15" s="1" t="s">
        <v>13</v>
      </c>
      <c r="C15" s="33">
        <v>0</v>
      </c>
      <c r="D15" s="27">
        <v>0</v>
      </c>
      <c r="E15" s="39">
        <f t="shared" si="1"/>
        <v>0</v>
      </c>
      <c r="F15" s="28"/>
      <c r="G15" s="29"/>
      <c r="H15" s="27"/>
      <c r="I15" s="39">
        <f t="shared" si="2"/>
        <v>0</v>
      </c>
      <c r="J15" s="31">
        <f t="shared" si="7"/>
        <v>0</v>
      </c>
      <c r="K15" s="30">
        <f t="shared" si="8"/>
        <v>0</v>
      </c>
      <c r="L15" s="39">
        <f t="shared" si="9"/>
        <v>0</v>
      </c>
    </row>
    <row r="16" spans="2:12" ht="21" x14ac:dyDescent="0.35">
      <c r="B16" s="1" t="s">
        <v>14</v>
      </c>
      <c r="C16" s="33">
        <v>0</v>
      </c>
      <c r="D16" s="27">
        <v>0</v>
      </c>
      <c r="E16" s="39">
        <f t="shared" si="1"/>
        <v>0</v>
      </c>
      <c r="F16" s="28"/>
      <c r="G16" s="29"/>
      <c r="H16" s="27"/>
      <c r="I16" s="39">
        <f t="shared" si="2"/>
        <v>0</v>
      </c>
      <c r="J16" s="31">
        <f t="shared" si="7"/>
        <v>0</v>
      </c>
      <c r="K16" s="30">
        <f t="shared" si="8"/>
        <v>0</v>
      </c>
      <c r="L16" s="39">
        <f t="shared" si="9"/>
        <v>0</v>
      </c>
    </row>
    <row r="17" spans="2:12" ht="21" x14ac:dyDescent="0.35">
      <c r="B17" s="1" t="s">
        <v>15</v>
      </c>
      <c r="C17" s="33">
        <v>0</v>
      </c>
      <c r="D17" s="27">
        <v>0</v>
      </c>
      <c r="E17" s="39">
        <f t="shared" si="1"/>
        <v>0</v>
      </c>
      <c r="F17" s="28"/>
      <c r="G17" s="29"/>
      <c r="H17" s="27"/>
      <c r="I17" s="39">
        <f t="shared" si="2"/>
        <v>0</v>
      </c>
      <c r="J17" s="31">
        <f t="shared" si="7"/>
        <v>0</v>
      </c>
      <c r="K17" s="30">
        <f t="shared" si="8"/>
        <v>0</v>
      </c>
      <c r="L17" s="39">
        <f t="shared" si="9"/>
        <v>0</v>
      </c>
    </row>
    <row r="18" spans="2:12" ht="21" x14ac:dyDescent="0.35">
      <c r="B18" s="1" t="s">
        <v>16</v>
      </c>
      <c r="C18" s="33">
        <v>0</v>
      </c>
      <c r="D18" s="27">
        <v>0</v>
      </c>
      <c r="E18" s="39">
        <f t="shared" si="1"/>
        <v>0</v>
      </c>
      <c r="F18" s="28"/>
      <c r="G18" s="29"/>
      <c r="H18" s="27"/>
      <c r="I18" s="39">
        <f t="shared" si="2"/>
        <v>0</v>
      </c>
      <c r="J18" s="31">
        <f t="shared" ref="J18:J19" si="10">+C18+G18</f>
        <v>0</v>
      </c>
      <c r="K18" s="30">
        <f t="shared" ref="K18:K19" si="11">+D18+F18+H18</f>
        <v>0</v>
      </c>
      <c r="L18" s="39">
        <f t="shared" ref="L18:L19" si="12">IF(J18=0,0,(K18/J18))</f>
        <v>0</v>
      </c>
    </row>
    <row r="19" spans="2:12" ht="21.75" thickBot="1" x14ac:dyDescent="0.4">
      <c r="B19" s="1" t="s">
        <v>17</v>
      </c>
      <c r="C19" s="35">
        <v>0</v>
      </c>
      <c r="D19" s="36">
        <v>0</v>
      </c>
      <c r="E19" s="39">
        <f t="shared" ref="E19" si="13">IF(C19=0,0,(D19/C19))</f>
        <v>0</v>
      </c>
      <c r="F19" s="28"/>
      <c r="G19" s="29"/>
      <c r="H19" s="27"/>
      <c r="I19" s="39">
        <f t="shared" ref="I19" si="14">IF(G19=0,0,(H19/G19))</f>
        <v>0</v>
      </c>
      <c r="J19" s="31">
        <f t="shared" si="10"/>
        <v>0</v>
      </c>
      <c r="K19" s="30">
        <f t="shared" si="11"/>
        <v>0</v>
      </c>
      <c r="L19" s="39">
        <f t="shared" si="12"/>
        <v>0</v>
      </c>
    </row>
    <row r="20" spans="2:12" ht="27" customHeight="1" thickBot="1" x14ac:dyDescent="0.4">
      <c r="B20" s="9" t="s">
        <v>22</v>
      </c>
      <c r="C20" s="8">
        <f>SUM(C8:C19)</f>
        <v>17297.371000000003</v>
      </c>
      <c r="D20" s="10">
        <f>SUM(D8:D19)</f>
        <v>3104007.7627026998</v>
      </c>
      <c r="E20" s="10">
        <f>IF(C20=0,0,(D20/C20))</f>
        <v>179.44968415736122</v>
      </c>
      <c r="F20" s="10">
        <f>SUM(F8:F19)</f>
        <v>454388.29700999981</v>
      </c>
      <c r="G20" s="7">
        <f>SUM(G8:G19)</f>
        <v>12644.941000000001</v>
      </c>
      <c r="H20" s="11">
        <f>SUM(H8:H19)</f>
        <v>2642389.8760200003</v>
      </c>
      <c r="I20" s="11">
        <f>IF(G20=0,0,(H20/G20))</f>
        <v>208.96814591859308</v>
      </c>
      <c r="J20" s="13">
        <f>SUM(J8:J19)</f>
        <v>29942.312000000002</v>
      </c>
      <c r="K20" s="14">
        <f t="shared" ref="K20" si="15">SUM(K8:K19)</f>
        <v>6200785.9357326999</v>
      </c>
      <c r="L20" s="15">
        <f>IF(J20=0,0,(K20/J20))</f>
        <v>207.09108687841805</v>
      </c>
    </row>
    <row r="21" spans="2:12" ht="38.25" customHeight="1" x14ac:dyDescent="0.35">
      <c r="B21" s="41" t="s">
        <v>25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ht="60.75" customHeight="1" x14ac:dyDescent="0.35">
      <c r="B22" s="41" t="s">
        <v>27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tabSelected="1" zoomScale="90" zoomScaleNormal="90" workbookViewId="0">
      <selection activeCell="O19" sqref="O19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7.140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23.25" x14ac:dyDescent="0.35">
      <c r="B3" s="60" t="s">
        <v>18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23.25" x14ac:dyDescent="0.35">
      <c r="B4" s="47" t="s">
        <v>28</v>
      </c>
      <c r="C4" s="48"/>
      <c r="D4" s="48"/>
      <c r="E4" s="48"/>
      <c r="F4" s="48"/>
      <c r="G4" s="48"/>
      <c r="H4" s="48"/>
      <c r="I4" s="48"/>
      <c r="J4" s="48"/>
      <c r="K4" s="49"/>
    </row>
    <row r="5" spans="2:11" ht="24" thickBot="1" x14ac:dyDescent="0.4">
      <c r="B5" s="63" t="s">
        <v>20</v>
      </c>
      <c r="C5" s="64"/>
      <c r="D5" s="64"/>
      <c r="E5" s="64"/>
      <c r="F5" s="64"/>
      <c r="G5" s="64"/>
      <c r="H5" s="64"/>
      <c r="I5" s="64"/>
      <c r="J5" s="64"/>
      <c r="K5" s="65"/>
    </row>
    <row r="6" spans="2:11" ht="21.75" thickBot="1" x14ac:dyDescent="0.4">
      <c r="B6" s="42" t="s">
        <v>3</v>
      </c>
      <c r="C6" s="66" t="s">
        <v>0</v>
      </c>
      <c r="D6" s="66"/>
      <c r="E6" s="66"/>
      <c r="F6" s="54" t="s">
        <v>1</v>
      </c>
      <c r="G6" s="55"/>
      <c r="H6" s="56"/>
      <c r="I6" s="57" t="s">
        <v>2</v>
      </c>
      <c r="J6" s="58"/>
      <c r="K6" s="59"/>
    </row>
    <row r="7" spans="2:11" ht="42.75" customHeight="1" thickBot="1" x14ac:dyDescent="0.3">
      <c r="B7" s="43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24012.870000000003</v>
      </c>
      <c r="D8" s="21">
        <v>1657981.6963199999</v>
      </c>
      <c r="E8" s="38">
        <f>IF(C8=0,0,(D8/C8))</f>
        <v>69.045545006490258</v>
      </c>
      <c r="F8" s="23">
        <v>8292.57</v>
      </c>
      <c r="G8" s="21">
        <v>880369.34</v>
      </c>
      <c r="H8" s="38">
        <f>IF(F8=0,0,(G8/F8))</f>
        <v>106.16363081650201</v>
      </c>
      <c r="I8" s="25">
        <f>+C8+F8</f>
        <v>32305.440000000002</v>
      </c>
      <c r="J8" s="24">
        <f>+D8+G8</f>
        <v>2538351.03632</v>
      </c>
      <c r="K8" s="38">
        <f>IF(I8=0,0,(J8/I8))</f>
        <v>78.573485961497497</v>
      </c>
    </row>
    <row r="9" spans="2:11" ht="21" x14ac:dyDescent="0.35">
      <c r="B9" s="1" t="s">
        <v>7</v>
      </c>
      <c r="C9" s="26">
        <v>1383.9180000000001</v>
      </c>
      <c r="D9" s="27">
        <v>151519.204</v>
      </c>
      <c r="E9" s="39">
        <f t="shared" ref="E9:E13" si="0">IF(C9=0,0,(D9/C9))</f>
        <v>109.4856805099724</v>
      </c>
      <c r="F9" s="29">
        <v>5513.1040000000012</v>
      </c>
      <c r="G9" s="27">
        <v>666095.85124999995</v>
      </c>
      <c r="H9" s="39">
        <f t="shared" ref="H9:H20" si="1">IF(F9=0,0,(G9/F9))</f>
        <v>120.82047631425053</v>
      </c>
      <c r="I9" s="31">
        <f t="shared" ref="I9:J10" si="2">+C9+F9</f>
        <v>6897.0220000000008</v>
      </c>
      <c r="J9" s="30">
        <f t="shared" si="2"/>
        <v>817615.05524999998</v>
      </c>
      <c r="K9" s="39">
        <f t="shared" ref="K9:K10" si="3">IF(I9=0,0,(J9/I9))</f>
        <v>118.54609935273511</v>
      </c>
    </row>
    <row r="10" spans="2:11" ht="21" x14ac:dyDescent="0.35">
      <c r="B10" s="1" t="s">
        <v>8</v>
      </c>
      <c r="C10" s="26">
        <v>0</v>
      </c>
      <c r="D10" s="27">
        <v>0</v>
      </c>
      <c r="E10" s="39">
        <f t="shared" si="0"/>
        <v>0</v>
      </c>
      <c r="F10" s="29">
        <v>5040.335</v>
      </c>
      <c r="G10" s="27">
        <v>631095.39500000002</v>
      </c>
      <c r="H10" s="39">
        <f t="shared" si="1"/>
        <v>125.20901785298001</v>
      </c>
      <c r="I10" s="31">
        <f t="shared" si="2"/>
        <v>5040.335</v>
      </c>
      <c r="J10" s="30">
        <f t="shared" si="2"/>
        <v>631095.39500000002</v>
      </c>
      <c r="K10" s="39">
        <f t="shared" si="3"/>
        <v>125.20901785298001</v>
      </c>
    </row>
    <row r="11" spans="2:11" ht="21" x14ac:dyDescent="0.35">
      <c r="B11" s="1" t="s">
        <v>9</v>
      </c>
      <c r="C11" s="26">
        <v>2329.7420000000002</v>
      </c>
      <c r="D11" s="27">
        <v>229964.53100000002</v>
      </c>
      <c r="E11" s="39">
        <f t="shared" si="0"/>
        <v>98.70815352086197</v>
      </c>
      <c r="F11" s="29">
        <v>27192.135999999999</v>
      </c>
      <c r="G11" s="27">
        <v>3298672.8</v>
      </c>
      <c r="H11" s="39">
        <f t="shared" si="1"/>
        <v>121.30980810040079</v>
      </c>
      <c r="I11" s="31">
        <f t="shared" ref="I11:I13" si="4">+C11+F11</f>
        <v>29521.877999999997</v>
      </c>
      <c r="J11" s="30">
        <f t="shared" ref="J11:J13" si="5">+D11+G11</f>
        <v>3528637.3309999998</v>
      </c>
      <c r="K11" s="39">
        <f t="shared" ref="K11:K13" si="6">IF(I11=0,0,(J11/I11))</f>
        <v>119.52618092250094</v>
      </c>
    </row>
    <row r="12" spans="2:11" ht="21" x14ac:dyDescent="0.35">
      <c r="B12" s="1" t="s">
        <v>10</v>
      </c>
      <c r="C12" s="26">
        <v>31714.485999999997</v>
      </c>
      <c r="D12" s="27">
        <v>2920230.58</v>
      </c>
      <c r="E12" s="39">
        <f t="shared" si="0"/>
        <v>92.078761106202393</v>
      </c>
      <c r="F12" s="29">
        <v>92362.894</v>
      </c>
      <c r="G12" s="27">
        <v>8941120.6728200018</v>
      </c>
      <c r="H12" s="39">
        <f t="shared" si="1"/>
        <v>96.804249906028303</v>
      </c>
      <c r="I12" s="31">
        <f t="shared" si="4"/>
        <v>124077.38</v>
      </c>
      <c r="J12" s="30">
        <f t="shared" si="5"/>
        <v>11861351.252820002</v>
      </c>
      <c r="K12" s="39">
        <f t="shared" si="6"/>
        <v>95.596403251100256</v>
      </c>
    </row>
    <row r="13" spans="2:11" ht="21" x14ac:dyDescent="0.35">
      <c r="B13" s="1" t="s">
        <v>11</v>
      </c>
      <c r="C13" s="26">
        <v>35623.756995946198</v>
      </c>
      <c r="D13" s="27">
        <v>2534601.7637598198</v>
      </c>
      <c r="E13" s="39">
        <f t="shared" si="0"/>
        <v>71.149198666728068</v>
      </c>
      <c r="F13" s="29">
        <v>90566.741014933199</v>
      </c>
      <c r="G13" s="27">
        <v>6624288.8830903498</v>
      </c>
      <c r="H13" s="39">
        <f t="shared" si="1"/>
        <v>73.142621771032879</v>
      </c>
      <c r="I13" s="31">
        <f t="shared" si="4"/>
        <v>126190.4980108794</v>
      </c>
      <c r="J13" s="30">
        <f t="shared" si="5"/>
        <v>9158890.6468501687</v>
      </c>
      <c r="K13" s="39">
        <f t="shared" si="6"/>
        <v>72.579875594599386</v>
      </c>
    </row>
    <row r="14" spans="2:11" ht="21" x14ac:dyDescent="0.35">
      <c r="B14" s="1" t="s">
        <v>12</v>
      </c>
      <c r="C14" s="26">
        <v>47830.64</v>
      </c>
      <c r="D14" s="27">
        <v>2725758.38</v>
      </c>
      <c r="E14" s="39">
        <f t="shared" ref="E14:E20" si="7">IF(C14=0,0,(D14/C14))</f>
        <v>56.987704534164706</v>
      </c>
      <c r="F14" s="29">
        <v>62039.794999999998</v>
      </c>
      <c r="G14" s="27">
        <v>4171150.36</v>
      </c>
      <c r="H14" s="39">
        <f t="shared" si="1"/>
        <v>67.233464585110255</v>
      </c>
      <c r="I14" s="31">
        <f t="shared" ref="I14:I19" si="8">+C14+F14</f>
        <v>109870.435</v>
      </c>
      <c r="J14" s="30">
        <f t="shared" ref="J14:J19" si="9">+D14+G14</f>
        <v>6896908.7400000002</v>
      </c>
      <c r="K14" s="39">
        <f t="shared" ref="K14:K19" si="10">IF(I14=0,0,(J14/I14))</f>
        <v>62.773108525510075</v>
      </c>
    </row>
    <row r="15" spans="2:11" ht="21" x14ac:dyDescent="0.35">
      <c r="B15" s="1" t="s">
        <v>13</v>
      </c>
      <c r="C15" s="26">
        <v>52987.551000624902</v>
      </c>
      <c r="D15" s="27">
        <v>3401140.3513596999</v>
      </c>
      <c r="E15" s="39">
        <f t="shared" si="7"/>
        <v>64.187536263368514</v>
      </c>
      <c r="F15" s="29">
        <v>40214.9509893656</v>
      </c>
      <c r="G15" s="27">
        <v>2385018.0632179799</v>
      </c>
      <c r="H15" s="39">
        <f t="shared" si="1"/>
        <v>59.306750463246161</v>
      </c>
      <c r="I15" s="31">
        <f t="shared" si="8"/>
        <v>93202.501989990502</v>
      </c>
      <c r="J15" s="30">
        <f t="shared" si="9"/>
        <v>5786158.4145776797</v>
      </c>
      <c r="K15" s="39">
        <f t="shared" si="10"/>
        <v>62.081578187665876</v>
      </c>
    </row>
    <row r="16" spans="2:11" ht="21" x14ac:dyDescent="0.35">
      <c r="B16" s="1" t="s">
        <v>14</v>
      </c>
      <c r="C16" s="26">
        <v>43753.846010834</v>
      </c>
      <c r="D16" s="27">
        <v>2883748.9871691498</v>
      </c>
      <c r="E16" s="39">
        <f t="shared" si="7"/>
        <v>65.908468628222934</v>
      </c>
      <c r="F16" s="29">
        <v>24937.011992096901</v>
      </c>
      <c r="G16" s="27">
        <v>710007.33446004102</v>
      </c>
      <c r="H16" s="39">
        <f t="shared" si="1"/>
        <v>28.472029234499239</v>
      </c>
      <c r="I16" s="31">
        <f t="shared" si="8"/>
        <v>68690.858002930909</v>
      </c>
      <c r="J16" s="30">
        <f t="shared" si="9"/>
        <v>3593756.3216291908</v>
      </c>
      <c r="K16" s="39">
        <f t="shared" si="10"/>
        <v>52.317825488158149</v>
      </c>
    </row>
    <row r="17" spans="2:12" ht="21" x14ac:dyDescent="0.35">
      <c r="B17" s="1" t="s">
        <v>15</v>
      </c>
      <c r="C17" s="26">
        <v>46174.971997395201</v>
      </c>
      <c r="D17" s="27">
        <v>3003552.2540466501</v>
      </c>
      <c r="E17" s="39">
        <f t="shared" si="7"/>
        <v>65.047191673794302</v>
      </c>
      <c r="F17" s="29">
        <v>20774.132003307299</v>
      </c>
      <c r="G17" s="27">
        <v>930243.24929457903</v>
      </c>
      <c r="H17" s="39">
        <f t="shared" si="1"/>
        <v>44.778922611374654</v>
      </c>
      <c r="I17" s="31">
        <f t="shared" si="8"/>
        <v>66949.1040007025</v>
      </c>
      <c r="J17" s="30">
        <f t="shared" si="9"/>
        <v>3933795.5033412292</v>
      </c>
      <c r="K17" s="39">
        <f t="shared" si="10"/>
        <v>58.758000753825648</v>
      </c>
    </row>
    <row r="18" spans="2:12" ht="21" x14ac:dyDescent="0.35">
      <c r="B18" s="1" t="s">
        <v>16</v>
      </c>
      <c r="C18" s="26">
        <v>26600</v>
      </c>
      <c r="D18" s="27">
        <v>1880960</v>
      </c>
      <c r="E18" s="39">
        <f t="shared" si="7"/>
        <v>70.71278195488722</v>
      </c>
      <c r="F18" s="29">
        <v>16637.3159992695</v>
      </c>
      <c r="G18" s="27">
        <v>1461104.6665747501</v>
      </c>
      <c r="H18" s="39">
        <f t="shared" si="1"/>
        <v>87.82093617978424</v>
      </c>
      <c r="I18" s="31">
        <f t="shared" si="8"/>
        <v>43237.3159992695</v>
      </c>
      <c r="J18" s="30">
        <f t="shared" si="9"/>
        <v>3342064.6665747501</v>
      </c>
      <c r="K18" s="39">
        <f t="shared" si="10"/>
        <v>77.295840163418433</v>
      </c>
    </row>
    <row r="19" spans="2:12" ht="21.75" thickBot="1" x14ac:dyDescent="0.4">
      <c r="B19" s="1" t="s">
        <v>17</v>
      </c>
      <c r="C19" s="26">
        <v>39833.995003223397</v>
      </c>
      <c r="D19" s="27">
        <v>2770202.8717889199</v>
      </c>
      <c r="E19" s="39">
        <f t="shared" si="7"/>
        <v>69.543686782225905</v>
      </c>
      <c r="F19" s="29">
        <v>28169.934988498699</v>
      </c>
      <c r="G19" s="27">
        <v>2077017.8927420501</v>
      </c>
      <c r="H19" s="39">
        <f t="shared" si="1"/>
        <v>73.73172474803583</v>
      </c>
      <c r="I19" s="31">
        <f t="shared" si="8"/>
        <v>68003.929991722092</v>
      </c>
      <c r="J19" s="30">
        <f t="shared" si="9"/>
        <v>4847220.7645309698</v>
      </c>
      <c r="K19" s="39">
        <f t="shared" si="10"/>
        <v>71.278538830344175</v>
      </c>
    </row>
    <row r="20" spans="2:12" ht="27" customHeight="1" thickBot="1" x14ac:dyDescent="0.4">
      <c r="B20" s="9" t="s">
        <v>22</v>
      </c>
      <c r="C20" s="18">
        <f>SUM(C8:C19)</f>
        <v>352245.7770080237</v>
      </c>
      <c r="D20" s="17">
        <f>SUM(D8:D19)</f>
        <v>24159660.619444236</v>
      </c>
      <c r="E20" s="17">
        <f t="shared" si="7"/>
        <v>68.58750962085746</v>
      </c>
      <c r="F20" s="7">
        <f>SUM(F8:F19)</f>
        <v>421740.92098747112</v>
      </c>
      <c r="G20" s="11">
        <f>SUM(G8:G19)</f>
        <v>32776184.508449752</v>
      </c>
      <c r="H20" s="40">
        <f t="shared" si="1"/>
        <v>77.716396198185024</v>
      </c>
      <c r="I20" s="34">
        <f>SUM(I8:I19)</f>
        <v>773986.69799549482</v>
      </c>
      <c r="J20" s="14">
        <f t="shared" ref="J20" si="11">SUM(J8:J19)</f>
        <v>56935845.127893984</v>
      </c>
      <c r="K20" s="15">
        <f t="shared" ref="K20" si="12">IF(I20=0,0,(J20/I20))</f>
        <v>73.561787657783995</v>
      </c>
    </row>
    <row r="21" spans="2:12" ht="38.25" customHeight="1" x14ac:dyDescent="0.35">
      <c r="B21" s="41" t="s">
        <v>26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2" ht="48.75" customHeight="1" x14ac:dyDescent="0.35">
      <c r="B22" s="41" t="s">
        <v>27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10">
    <mergeCell ref="B22:L22"/>
    <mergeCell ref="B21:K21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2235CB-D5E1-4319-95A4-0C487FA7DB4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2023-03-21T22:53:54Z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